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1475" windowHeight="6945" firstSheet="1" activeTab="4"/>
  </bookViews>
  <sheets>
    <sheet name="OSNOVNI PODACI" sheetId="1" r:id="rId1"/>
    <sheet name="IGRE NA VRIJEME" sheetId="2" r:id="rId2"/>
    <sheet name="IGRE NA DALJINU" sheetId="3" r:id="rId3"/>
    <sheet name="KUP SUSTAV" sheetId="4" r:id="rId4"/>
    <sheet name="REZULTATI" sheetId="5" r:id="rId5"/>
  </sheets>
  <definedNames>
    <definedName name="_xlnm.Print_Area" localSheetId="2">'IGRE NA DALJINU'!$N$1:$AA$18</definedName>
  </definedNames>
  <calcPr calcId="125725"/>
</workbook>
</file>

<file path=xl/calcChain.xml><?xml version="1.0" encoding="utf-8"?>
<calcChain xmlns="http://schemas.openxmlformats.org/spreadsheetml/2006/main">
  <c r="E80" i="2"/>
  <c r="E81"/>
  <c r="B16" i="3"/>
  <c r="G16"/>
  <c r="H16"/>
  <c r="I16"/>
  <c r="V15"/>
  <c r="W15"/>
  <c r="X15"/>
  <c r="Y15"/>
  <c r="O15"/>
  <c r="H14"/>
  <c r="H15"/>
  <c r="G14"/>
  <c r="I14" s="1"/>
  <c r="G15"/>
  <c r="I15" s="1"/>
  <c r="B14" i="2"/>
  <c r="B15"/>
  <c r="H42" i="4"/>
  <c r="H43"/>
  <c r="H45"/>
  <c r="H46"/>
  <c r="H47"/>
  <c r="H48"/>
  <c r="H49"/>
  <c r="H50"/>
  <c r="H51"/>
  <c r="H52"/>
  <c r="F42"/>
  <c r="F43"/>
  <c r="F45"/>
  <c r="F47"/>
  <c r="F48"/>
  <c r="F49"/>
  <c r="F51"/>
  <c r="F52"/>
  <c r="F53"/>
  <c r="D42"/>
  <c r="D43"/>
  <c r="D45"/>
  <c r="D48"/>
  <c r="D49"/>
  <c r="D52"/>
  <c r="D53"/>
  <c r="D12"/>
  <c r="D15"/>
  <c r="E88" i="2"/>
  <c r="E50"/>
  <c r="E49"/>
  <c r="E48"/>
  <c r="E47"/>
  <c r="E46"/>
  <c r="E45"/>
  <c r="E44"/>
  <c r="E43"/>
  <c r="E42"/>
  <c r="B4"/>
  <c r="E4"/>
  <c r="A5"/>
  <c r="B5"/>
  <c r="E5"/>
  <c r="A6"/>
  <c r="B6"/>
  <c r="E6"/>
  <c r="A7"/>
  <c r="B7"/>
  <c r="E7"/>
  <c r="A8"/>
  <c r="B8"/>
  <c r="E8"/>
  <c r="A9"/>
  <c r="B9"/>
  <c r="E9"/>
  <c r="A10"/>
  <c r="B10"/>
  <c r="E10"/>
  <c r="A11"/>
  <c r="B11"/>
  <c r="E11"/>
  <c r="A12"/>
  <c r="B12"/>
  <c r="E12"/>
  <c r="B13"/>
  <c r="B16"/>
  <c r="B17"/>
  <c r="B18"/>
  <c r="A14" i="5"/>
  <c r="A15"/>
  <c r="A16"/>
  <c r="A17"/>
  <c r="A18"/>
  <c r="A19"/>
  <c r="Z14"/>
  <c r="Z15"/>
  <c r="Z16"/>
  <c r="Z17"/>
  <c r="Z18"/>
  <c r="Z19"/>
  <c r="X5" i="3"/>
  <c r="X6"/>
  <c r="X7"/>
  <c r="X8"/>
  <c r="X9"/>
  <c r="X10"/>
  <c r="X11"/>
  <c r="X12"/>
  <c r="X13"/>
  <c r="X14"/>
  <c r="X16"/>
  <c r="X17"/>
  <c r="X18"/>
  <c r="X4"/>
  <c r="O5"/>
  <c r="O6"/>
  <c r="O7"/>
  <c r="O8"/>
  <c r="O9"/>
  <c r="O10"/>
  <c r="O11"/>
  <c r="O12"/>
  <c r="O13"/>
  <c r="O14"/>
  <c r="O16"/>
  <c r="O17"/>
  <c r="O18"/>
  <c r="O4"/>
  <c r="B6"/>
  <c r="B7"/>
  <c r="B8"/>
  <c r="B9"/>
  <c r="B10"/>
  <c r="B11"/>
  <c r="B12"/>
  <c r="B13"/>
  <c r="B14"/>
  <c r="B15"/>
  <c r="B17"/>
  <c r="B18"/>
  <c r="B19"/>
  <c r="B5"/>
  <c r="B116" i="4"/>
  <c r="B117"/>
  <c r="B118"/>
  <c r="B119"/>
  <c r="B120"/>
  <c r="B121"/>
  <c r="B122"/>
  <c r="B123"/>
  <c r="B124"/>
  <c r="B125"/>
  <c r="B126"/>
  <c r="B127"/>
  <c r="B128"/>
  <c r="B129"/>
  <c r="B115"/>
  <c r="B79"/>
  <c r="B80"/>
  <c r="B81"/>
  <c r="B82"/>
  <c r="B83"/>
  <c r="B84"/>
  <c r="B85"/>
  <c r="B86"/>
  <c r="B87"/>
  <c r="B88"/>
  <c r="B89"/>
  <c r="B90"/>
  <c r="B91"/>
  <c r="B92"/>
  <c r="B78"/>
  <c r="B55"/>
  <c r="B42"/>
  <c r="B43"/>
  <c r="B44"/>
  <c r="H44" s="1"/>
  <c r="B45"/>
  <c r="B46"/>
  <c r="F46" s="1"/>
  <c r="B47"/>
  <c r="D47" s="1"/>
  <c r="B48"/>
  <c r="B49"/>
  <c r="B50"/>
  <c r="F50" s="1"/>
  <c r="B51"/>
  <c r="D51" s="1"/>
  <c r="B52"/>
  <c r="B53"/>
  <c r="B54"/>
  <c r="B41"/>
  <c r="B58" s="1"/>
  <c r="B5"/>
  <c r="B6"/>
  <c r="D6" s="1"/>
  <c r="B7"/>
  <c r="B8"/>
  <c r="B9"/>
  <c r="B10"/>
  <c r="B11"/>
  <c r="B12"/>
  <c r="B13"/>
  <c r="D13" s="1"/>
  <c r="B14"/>
  <c r="D14" s="1"/>
  <c r="B15"/>
  <c r="B16"/>
  <c r="B17"/>
  <c r="B18"/>
  <c r="B4"/>
  <c r="B100" i="2"/>
  <c r="B101"/>
  <c r="B102"/>
  <c r="B103"/>
  <c r="B104"/>
  <c r="B105"/>
  <c r="B106"/>
  <c r="B107"/>
  <c r="B108"/>
  <c r="B109"/>
  <c r="B99"/>
  <c r="B81"/>
  <c r="B82"/>
  <c r="B83"/>
  <c r="B84"/>
  <c r="B85"/>
  <c r="B86"/>
  <c r="B87"/>
  <c r="B88"/>
  <c r="B89"/>
  <c r="B90"/>
  <c r="B80"/>
  <c r="B62"/>
  <c r="B63"/>
  <c r="B64"/>
  <c r="B65"/>
  <c r="B66"/>
  <c r="B67"/>
  <c r="B68"/>
  <c r="B69"/>
  <c r="B70"/>
  <c r="B71"/>
  <c r="B61"/>
  <c r="B43"/>
  <c r="B44"/>
  <c r="B45"/>
  <c r="B46"/>
  <c r="B47"/>
  <c r="B48"/>
  <c r="B49"/>
  <c r="B50"/>
  <c r="B51"/>
  <c r="B52"/>
  <c r="B42"/>
  <c r="B37"/>
  <c r="B32"/>
  <c r="B33"/>
  <c r="B35"/>
  <c r="B36"/>
  <c r="B24"/>
  <c r="B25"/>
  <c r="B26"/>
  <c r="B27"/>
  <c r="B28"/>
  <c r="B29"/>
  <c r="B30"/>
  <c r="B31"/>
  <c r="B23"/>
  <c r="C146" i="4"/>
  <c r="C145"/>
  <c r="C144"/>
  <c r="C143"/>
  <c r="C142"/>
  <c r="C141"/>
  <c r="C140"/>
  <c r="Y13" i="5" s="1"/>
  <c r="C139" i="4"/>
  <c r="Y12" i="5" s="1"/>
  <c r="C138" i="4"/>
  <c r="Y11" i="5" s="1"/>
  <c r="C137" i="4"/>
  <c r="Y10" i="5" s="1"/>
  <c r="C136" i="4"/>
  <c r="Y9" i="5" s="1"/>
  <c r="C135" i="4"/>
  <c r="Y8" i="5" s="1"/>
  <c r="C134" i="4"/>
  <c r="Y7" i="5" s="1"/>
  <c r="C133" i="4"/>
  <c r="Y6" i="5" s="1"/>
  <c r="C132" i="4"/>
  <c r="Y5" i="5" s="1"/>
  <c r="C109" i="4"/>
  <c r="C108"/>
  <c r="C107"/>
  <c r="C106"/>
  <c r="C105"/>
  <c r="C104"/>
  <c r="C103"/>
  <c r="W13" i="5" s="1"/>
  <c r="C102" i="4"/>
  <c r="W12" i="5" s="1"/>
  <c r="C101" i="4"/>
  <c r="W11" i="5" s="1"/>
  <c r="C100" i="4"/>
  <c r="W10" i="5" s="1"/>
  <c r="C99" i="4"/>
  <c r="W9" i="5" s="1"/>
  <c r="C98" i="4"/>
  <c r="W8" i="5" s="1"/>
  <c r="C97" i="4"/>
  <c r="W7" i="5" s="1"/>
  <c r="C96" i="4"/>
  <c r="W6" i="5" s="1"/>
  <c r="C95" i="4"/>
  <c r="W5" i="5" s="1"/>
  <c r="C72" i="4"/>
  <c r="C71"/>
  <c r="C70"/>
  <c r="C69"/>
  <c r="C68"/>
  <c r="C67"/>
  <c r="C66"/>
  <c r="S13" i="5" s="1"/>
  <c r="C65" i="4"/>
  <c r="S12" i="5" s="1"/>
  <c r="C64" i="4"/>
  <c r="S11" i="5" s="1"/>
  <c r="C63" i="4"/>
  <c r="S10" i="5" s="1"/>
  <c r="C62" i="4"/>
  <c r="S9" i="5" s="1"/>
  <c r="C61" i="4"/>
  <c r="S8" i="5" s="1"/>
  <c r="C60" i="4"/>
  <c r="S7" i="5" s="1"/>
  <c r="C59" i="4"/>
  <c r="S6" i="5" s="1"/>
  <c r="C58" i="4"/>
  <c r="S5" i="5" s="1"/>
  <c r="B66" i="4"/>
  <c r="B65"/>
  <c r="B64"/>
  <c r="B63"/>
  <c r="B62"/>
  <c r="B61"/>
  <c r="B60"/>
  <c r="B59"/>
  <c r="C35"/>
  <c r="C34"/>
  <c r="C33"/>
  <c r="C32"/>
  <c r="C31"/>
  <c r="C30"/>
  <c r="C29"/>
  <c r="I13" i="5" s="1"/>
  <c r="C28" i="4"/>
  <c r="I12" i="5" s="1"/>
  <c r="C27" i="4"/>
  <c r="I11" i="5" s="1"/>
  <c r="C26" i="4"/>
  <c r="I10" i="5" s="1"/>
  <c r="C25" i="4"/>
  <c r="I9" i="5" s="1"/>
  <c r="C24" i="4"/>
  <c r="I8" i="5" s="1"/>
  <c r="C23" i="4"/>
  <c r="I7" i="5" s="1"/>
  <c r="C22" i="4"/>
  <c r="I6" i="5" s="1"/>
  <c r="C21" i="4"/>
  <c r="I5" i="5" s="1"/>
  <c r="Z3"/>
  <c r="X3"/>
  <c r="V3"/>
  <c r="T3"/>
  <c r="R3"/>
  <c r="P3"/>
  <c r="N3"/>
  <c r="L3"/>
  <c r="J3"/>
  <c r="H3"/>
  <c r="F3"/>
  <c r="D3"/>
  <c r="B3"/>
  <c r="B36" i="1"/>
  <c r="Z6" i="5"/>
  <c r="Z7"/>
  <c r="Z8"/>
  <c r="Z9"/>
  <c r="Z10"/>
  <c r="Z11"/>
  <c r="Z12"/>
  <c r="Z13"/>
  <c r="Z5"/>
  <c r="A112" i="4"/>
  <c r="A75"/>
  <c r="A38"/>
  <c r="A1"/>
  <c r="N1" i="3"/>
  <c r="A2"/>
  <c r="A78" i="2"/>
  <c r="A59"/>
  <c r="A40"/>
  <c r="A21"/>
  <c r="A2"/>
  <c r="X6" i="5"/>
  <c r="X7"/>
  <c r="X8"/>
  <c r="X9"/>
  <c r="X10"/>
  <c r="X11"/>
  <c r="X12"/>
  <c r="X13"/>
  <c r="X5"/>
  <c r="V13"/>
  <c r="V12"/>
  <c r="V11"/>
  <c r="V10"/>
  <c r="V9"/>
  <c r="V8"/>
  <c r="V7"/>
  <c r="V6"/>
  <c r="V5"/>
  <c r="R13"/>
  <c r="R12"/>
  <c r="R11"/>
  <c r="R10"/>
  <c r="R9"/>
  <c r="R8"/>
  <c r="R7"/>
  <c r="R6"/>
  <c r="R5"/>
  <c r="H13"/>
  <c r="H12"/>
  <c r="H11"/>
  <c r="H10"/>
  <c r="H9"/>
  <c r="H8"/>
  <c r="H7"/>
  <c r="H6"/>
  <c r="H5"/>
  <c r="A6"/>
  <c r="A7"/>
  <c r="A8"/>
  <c r="A9"/>
  <c r="A10"/>
  <c r="A11"/>
  <c r="A12"/>
  <c r="A13"/>
  <c r="A5"/>
  <c r="B134" i="4"/>
  <c r="H118"/>
  <c r="B138"/>
  <c r="B139"/>
  <c r="B142"/>
  <c r="B143"/>
  <c r="B146"/>
  <c r="B132"/>
  <c r="H81"/>
  <c r="B102"/>
  <c r="B103"/>
  <c r="B106"/>
  <c r="B107"/>
  <c r="B95"/>
  <c r="B67"/>
  <c r="B68"/>
  <c r="B69"/>
  <c r="B70"/>
  <c r="D54"/>
  <c r="B72"/>
  <c r="B22"/>
  <c r="B26"/>
  <c r="B30"/>
  <c r="B34"/>
  <c r="H19" i="3"/>
  <c r="G19"/>
  <c r="I19" s="1"/>
  <c r="H18"/>
  <c r="G18"/>
  <c r="H17"/>
  <c r="G17"/>
  <c r="H13"/>
  <c r="G13"/>
  <c r="H12"/>
  <c r="G12"/>
  <c r="H11"/>
  <c r="G11"/>
  <c r="H10"/>
  <c r="G10"/>
  <c r="H9"/>
  <c r="G9"/>
  <c r="H8"/>
  <c r="G8"/>
  <c r="H7"/>
  <c r="G7"/>
  <c r="H6"/>
  <c r="G6"/>
  <c r="H5"/>
  <c r="G5"/>
  <c r="B145" i="4"/>
  <c r="B144"/>
  <c r="B141"/>
  <c r="B140"/>
  <c r="B137"/>
  <c r="B136"/>
  <c r="B135"/>
  <c r="B133"/>
  <c r="H128"/>
  <c r="F128"/>
  <c r="D128"/>
  <c r="H127"/>
  <c r="F127"/>
  <c r="H126"/>
  <c r="F126"/>
  <c r="D126"/>
  <c r="H125"/>
  <c r="F125"/>
  <c r="H124"/>
  <c r="F124"/>
  <c r="D124"/>
  <c r="H123"/>
  <c r="F123"/>
  <c r="H122"/>
  <c r="F122"/>
  <c r="D122"/>
  <c r="H121"/>
  <c r="F121"/>
  <c r="H120"/>
  <c r="F120"/>
  <c r="D120"/>
  <c r="H119"/>
  <c r="F119"/>
  <c r="D119"/>
  <c r="F118"/>
  <c r="D118"/>
  <c r="H117"/>
  <c r="F117"/>
  <c r="H116"/>
  <c r="F116"/>
  <c r="D116"/>
  <c r="H115"/>
  <c r="F115"/>
  <c r="D115"/>
  <c r="B109"/>
  <c r="B108"/>
  <c r="B105"/>
  <c r="B104"/>
  <c r="B101"/>
  <c r="B100"/>
  <c r="B99"/>
  <c r="B97"/>
  <c r="B96"/>
  <c r="H92"/>
  <c r="F92"/>
  <c r="D92"/>
  <c r="H91"/>
  <c r="F91"/>
  <c r="D91"/>
  <c r="H90"/>
  <c r="F90"/>
  <c r="H89"/>
  <c r="F89"/>
  <c r="D89"/>
  <c r="H88"/>
  <c r="F88"/>
  <c r="D88"/>
  <c r="H87"/>
  <c r="F87"/>
  <c r="D87"/>
  <c r="H86"/>
  <c r="F86"/>
  <c r="H85"/>
  <c r="F85"/>
  <c r="D85"/>
  <c r="H84"/>
  <c r="F84"/>
  <c r="D84"/>
  <c r="H83"/>
  <c r="F83"/>
  <c r="D83"/>
  <c r="H82"/>
  <c r="F82"/>
  <c r="D82"/>
  <c r="H80"/>
  <c r="F80"/>
  <c r="H79"/>
  <c r="F79"/>
  <c r="D79"/>
  <c r="H78"/>
  <c r="F78"/>
  <c r="H55"/>
  <c r="F55"/>
  <c r="D55"/>
  <c r="H54"/>
  <c r="F54"/>
  <c r="H53"/>
  <c r="H41"/>
  <c r="F41"/>
  <c r="D41"/>
  <c r="B23"/>
  <c r="B24"/>
  <c r="B25"/>
  <c r="B27"/>
  <c r="B28"/>
  <c r="B29"/>
  <c r="B31"/>
  <c r="B32"/>
  <c r="B33"/>
  <c r="B35"/>
  <c r="B21"/>
  <c r="H5"/>
  <c r="H6"/>
  <c r="H7"/>
  <c r="H8"/>
  <c r="H9"/>
  <c r="H10"/>
  <c r="H11"/>
  <c r="H12"/>
  <c r="H13"/>
  <c r="H14"/>
  <c r="H15"/>
  <c r="H16"/>
  <c r="H17"/>
  <c r="H18"/>
  <c r="H4"/>
  <c r="F5"/>
  <c r="F6"/>
  <c r="F7"/>
  <c r="F8"/>
  <c r="F10"/>
  <c r="F11"/>
  <c r="F12"/>
  <c r="F14"/>
  <c r="F15"/>
  <c r="F16"/>
  <c r="F17"/>
  <c r="F18"/>
  <c r="F4"/>
  <c r="D5"/>
  <c r="D7"/>
  <c r="D8"/>
  <c r="D10"/>
  <c r="D11"/>
  <c r="D18"/>
  <c r="D4"/>
  <c r="W18" i="3"/>
  <c r="V18"/>
  <c r="Y18" s="1"/>
  <c r="W17"/>
  <c r="V17"/>
  <c r="Y17" s="1"/>
  <c r="W16"/>
  <c r="V16"/>
  <c r="Y16" s="1"/>
  <c r="W14"/>
  <c r="V14"/>
  <c r="Y14" s="1"/>
  <c r="W13"/>
  <c r="V13"/>
  <c r="Y13" s="1"/>
  <c r="W12"/>
  <c r="V12"/>
  <c r="W11"/>
  <c r="V11"/>
  <c r="W10"/>
  <c r="V10"/>
  <c r="W9"/>
  <c r="V9"/>
  <c r="W8"/>
  <c r="V8"/>
  <c r="W7"/>
  <c r="V7"/>
  <c r="W6"/>
  <c r="V6"/>
  <c r="W5"/>
  <c r="V5"/>
  <c r="N5"/>
  <c r="N6" s="1"/>
  <c r="N7" s="1"/>
  <c r="N8" s="1"/>
  <c r="N9" s="1"/>
  <c r="N10" s="1"/>
  <c r="N11" s="1"/>
  <c r="N12" s="1"/>
  <c r="N13" s="1"/>
  <c r="N14" s="1"/>
  <c r="N15" s="1"/>
  <c r="N16" s="1"/>
  <c r="N17" s="1"/>
  <c r="N18" s="1"/>
  <c r="W4"/>
  <c r="V4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E107" i="2"/>
  <c r="E106"/>
  <c r="E105"/>
  <c r="E104"/>
  <c r="E103"/>
  <c r="E102"/>
  <c r="E101"/>
  <c r="E100"/>
  <c r="A100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E99"/>
  <c r="E87"/>
  <c r="E86"/>
  <c r="E85"/>
  <c r="E84"/>
  <c r="E83"/>
  <c r="E82"/>
  <c r="A8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E69"/>
  <c r="E68"/>
  <c r="E67"/>
  <c r="E66"/>
  <c r="E65"/>
  <c r="E64"/>
  <c r="E63"/>
  <c r="E62"/>
  <c r="A62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E61"/>
  <c r="A43"/>
  <c r="A44" s="1"/>
  <c r="A45" s="1"/>
  <c r="A46" s="1"/>
  <c r="A47" s="1"/>
  <c r="A48" s="1"/>
  <c r="A49" s="1"/>
  <c r="A50" s="1"/>
  <c r="E31"/>
  <c r="E30"/>
  <c r="E29"/>
  <c r="E28"/>
  <c r="E27"/>
  <c r="E26"/>
  <c r="E25"/>
  <c r="E24"/>
  <c r="A24"/>
  <c r="A25" s="1"/>
  <c r="A26" s="1"/>
  <c r="A27" s="1"/>
  <c r="A28" s="1"/>
  <c r="A29" s="1"/>
  <c r="A30" s="1"/>
  <c r="A31" s="1"/>
  <c r="E23"/>
  <c r="A42" i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D36"/>
  <c r="C36"/>
  <c r="A24"/>
  <c r="A25" s="1"/>
  <c r="A26" s="1"/>
  <c r="A27" s="1"/>
  <c r="A28" s="1"/>
  <c r="A29" s="1"/>
  <c r="A30" s="1"/>
  <c r="A31" s="1"/>
  <c r="A32" s="1"/>
  <c r="A33" s="1"/>
  <c r="A34" s="1"/>
  <c r="A35" s="1"/>
  <c r="B19"/>
  <c r="C19"/>
  <c r="Y10" i="3" l="1"/>
  <c r="Y9"/>
  <c r="Y8"/>
  <c r="Y7"/>
  <c r="Y6"/>
  <c r="Y5"/>
  <c r="Y12"/>
  <c r="Y11"/>
  <c r="G32" i="2"/>
  <c r="I11" i="3"/>
  <c r="I7"/>
  <c r="G106" i="2"/>
  <c r="G104"/>
  <c r="G102"/>
  <c r="G100"/>
  <c r="G107"/>
  <c r="G105"/>
  <c r="G103"/>
  <c r="G101"/>
  <c r="G99"/>
  <c r="G88"/>
  <c r="G86"/>
  <c r="G84"/>
  <c r="G82"/>
  <c r="G80"/>
  <c r="G87"/>
  <c r="G85"/>
  <c r="G83"/>
  <c r="G81"/>
  <c r="G68"/>
  <c r="G66"/>
  <c r="G64"/>
  <c r="G62"/>
  <c r="G69"/>
  <c r="G67"/>
  <c r="G65"/>
  <c r="G63"/>
  <c r="G61"/>
  <c r="G50"/>
  <c r="G48"/>
  <c r="G46"/>
  <c r="G44"/>
  <c r="G42"/>
  <c r="G49"/>
  <c r="G47"/>
  <c r="G45"/>
  <c r="G43"/>
  <c r="G30"/>
  <c r="G28"/>
  <c r="G26"/>
  <c r="G24"/>
  <c r="G31"/>
  <c r="G29"/>
  <c r="G27"/>
  <c r="G25"/>
  <c r="G23"/>
  <c r="G12"/>
  <c r="G10"/>
  <c r="G8"/>
  <c r="G6"/>
  <c r="G4"/>
  <c r="G5"/>
  <c r="G11"/>
  <c r="G9"/>
  <c r="G7"/>
  <c r="D50" i="4"/>
  <c r="D46"/>
  <c r="D44"/>
  <c r="F44"/>
  <c r="Y4" i="3"/>
  <c r="AB6" s="1"/>
  <c r="H4" i="2"/>
  <c r="F4" s="1"/>
  <c r="H8"/>
  <c r="F8" s="1"/>
  <c r="H12"/>
  <c r="F12" s="1"/>
  <c r="B71" i="4"/>
  <c r="A72" i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D78" i="4"/>
  <c r="D81"/>
  <c r="F129"/>
  <c r="D125"/>
  <c r="D17"/>
  <c r="F13"/>
  <c r="F9"/>
  <c r="F81"/>
  <c r="B98"/>
  <c r="D121"/>
  <c r="H129"/>
  <c r="D9"/>
  <c r="D129"/>
  <c r="H102" i="2"/>
  <c r="F102" s="1"/>
  <c r="I10" i="3"/>
  <c r="I6"/>
  <c r="I12"/>
  <c r="I18"/>
  <c r="I5"/>
  <c r="I13"/>
  <c r="I17"/>
  <c r="I8"/>
  <c r="I9"/>
  <c r="H66" i="2" l="1"/>
  <c r="F66" s="1"/>
  <c r="H6"/>
  <c r="F6" s="1"/>
  <c r="H10"/>
  <c r="F10" s="1"/>
  <c r="H5"/>
  <c r="F5" s="1"/>
  <c r="E6" i="5" s="1"/>
  <c r="H11" i="2"/>
  <c r="F11" s="1"/>
  <c r="H9"/>
  <c r="F9" s="1"/>
  <c r="E10" i="5" s="1"/>
  <c r="H7" i="2"/>
  <c r="F7" s="1"/>
  <c r="E8" i="5" s="1"/>
  <c r="H32" i="2"/>
  <c r="P8" i="5"/>
  <c r="Q8"/>
  <c r="L10"/>
  <c r="M10"/>
  <c r="AB18" i="3"/>
  <c r="AB14"/>
  <c r="AB10"/>
  <c r="AB15"/>
  <c r="AB11"/>
  <c r="AB7"/>
  <c r="AB16"/>
  <c r="AB12"/>
  <c r="AB8"/>
  <c r="AB4"/>
  <c r="AB17"/>
  <c r="AB13"/>
  <c r="AB9"/>
  <c r="AB5"/>
  <c r="H107" i="2"/>
  <c r="F107" s="1"/>
  <c r="E11" i="5"/>
  <c r="E7"/>
  <c r="E12"/>
  <c r="E13"/>
  <c r="E9"/>
  <c r="E5"/>
  <c r="A103" i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H106" i="2"/>
  <c r="F106" s="1"/>
  <c r="H105"/>
  <c r="F105" s="1"/>
  <c r="H103"/>
  <c r="F103" s="1"/>
  <c r="H101"/>
  <c r="H100"/>
  <c r="F100" s="1"/>
  <c r="H99"/>
  <c r="F99" s="1"/>
  <c r="H104"/>
  <c r="F104" s="1"/>
  <c r="H87"/>
  <c r="F87" s="1"/>
  <c r="H80"/>
  <c r="F80" s="1"/>
  <c r="H85"/>
  <c r="F85" s="1"/>
  <c r="H86"/>
  <c r="F86" s="1"/>
  <c r="H84"/>
  <c r="F84" s="1"/>
  <c r="H68"/>
  <c r="F68" s="1"/>
  <c r="H65"/>
  <c r="F65" s="1"/>
  <c r="H83"/>
  <c r="F83" s="1"/>
  <c r="H82"/>
  <c r="F82" s="1"/>
  <c r="H81"/>
  <c r="H88"/>
  <c r="F88" s="1"/>
  <c r="H67"/>
  <c r="F67" s="1"/>
  <c r="H64"/>
  <c r="F64" s="1"/>
  <c r="H61"/>
  <c r="F61" s="1"/>
  <c r="H62"/>
  <c r="F62" s="1"/>
  <c r="H69"/>
  <c r="F69" s="1"/>
  <c r="H63"/>
  <c r="F63" s="1"/>
  <c r="H45"/>
  <c r="F45" s="1"/>
  <c r="H46"/>
  <c r="F46" s="1"/>
  <c r="H50"/>
  <c r="F50" s="1"/>
  <c r="H49"/>
  <c r="F49" s="1"/>
  <c r="H47"/>
  <c r="F47" s="1"/>
  <c r="H42"/>
  <c r="F42" s="1"/>
  <c r="H44"/>
  <c r="F44" s="1"/>
  <c r="H48"/>
  <c r="F48" s="1"/>
  <c r="H43"/>
  <c r="F43" s="1"/>
  <c r="H23"/>
  <c r="F23" s="1"/>
  <c r="H24"/>
  <c r="F24" s="1"/>
  <c r="H29"/>
  <c r="F29" s="1"/>
  <c r="H28"/>
  <c r="F28" s="1"/>
  <c r="H31"/>
  <c r="F31" s="1"/>
  <c r="H25"/>
  <c r="F25" s="1"/>
  <c r="H26"/>
  <c r="F26" s="1"/>
  <c r="H30"/>
  <c r="F30" s="1"/>
  <c r="H27"/>
  <c r="F27" s="1"/>
  <c r="L16" i="3"/>
  <c r="L12"/>
  <c r="L8"/>
  <c r="L17"/>
  <c r="L13"/>
  <c r="L9"/>
  <c r="L5"/>
  <c r="L18"/>
  <c r="L14"/>
  <c r="L10"/>
  <c r="L6"/>
  <c r="L19"/>
  <c r="L15"/>
  <c r="L11"/>
  <c r="L7"/>
  <c r="F101" i="2" l="1"/>
  <c r="P7" i="5"/>
  <c r="F81" i="2"/>
  <c r="O6" i="5" s="1"/>
  <c r="N6"/>
  <c r="O5"/>
  <c r="N5"/>
  <c r="K16" i="3"/>
  <c r="J16" s="1"/>
  <c r="AA15"/>
  <c r="Z15" s="1"/>
  <c r="F32" i="2"/>
  <c r="K15" i="3"/>
  <c r="J15" s="1"/>
  <c r="K14"/>
  <c r="J14" s="1"/>
  <c r="K13"/>
  <c r="K9"/>
  <c r="K5"/>
  <c r="K10"/>
  <c r="K6"/>
  <c r="K11"/>
  <c r="K7"/>
  <c r="K12"/>
  <c r="K8"/>
  <c r="K19"/>
  <c r="J19" s="1"/>
  <c r="K18"/>
  <c r="J18" s="1"/>
  <c r="K17"/>
  <c r="J17" s="1"/>
  <c r="AA4"/>
  <c r="P6" i="5"/>
  <c r="Q6"/>
  <c r="P12"/>
  <c r="Q12"/>
  <c r="P5"/>
  <c r="Q5"/>
  <c r="P10"/>
  <c r="Q10"/>
  <c r="P9"/>
  <c r="Q9"/>
  <c r="Q7"/>
  <c r="P11"/>
  <c r="Q11"/>
  <c r="P13"/>
  <c r="Q13"/>
  <c r="N10"/>
  <c r="O10"/>
  <c r="N12"/>
  <c r="O12"/>
  <c r="N11"/>
  <c r="O11"/>
  <c r="N13"/>
  <c r="O13"/>
  <c r="N8"/>
  <c r="O8"/>
  <c r="N7"/>
  <c r="O7"/>
  <c r="N9"/>
  <c r="O9"/>
  <c r="L13"/>
  <c r="M13"/>
  <c r="L7"/>
  <c r="M7"/>
  <c r="L5"/>
  <c r="M5"/>
  <c r="L11"/>
  <c r="M11"/>
  <c r="L12"/>
  <c r="M12"/>
  <c r="L9"/>
  <c r="M9"/>
  <c r="L6"/>
  <c r="M6"/>
  <c r="L8"/>
  <c r="M8"/>
  <c r="J5"/>
  <c r="K5"/>
  <c r="J9"/>
  <c r="K9"/>
  <c r="J7"/>
  <c r="K7"/>
  <c r="J13"/>
  <c r="K13"/>
  <c r="J11"/>
  <c r="K11"/>
  <c r="J12"/>
  <c r="K12"/>
  <c r="J6"/>
  <c r="K6"/>
  <c r="J10"/>
  <c r="K10"/>
  <c r="J8"/>
  <c r="K8"/>
  <c r="F10"/>
  <c r="G10"/>
  <c r="F5"/>
  <c r="G5"/>
  <c r="F9"/>
  <c r="G9"/>
  <c r="F6"/>
  <c r="G6"/>
  <c r="F13"/>
  <c r="G13"/>
  <c r="F12"/>
  <c r="G12"/>
  <c r="F7"/>
  <c r="G7"/>
  <c r="F8"/>
  <c r="G8"/>
  <c r="F11"/>
  <c r="G11"/>
  <c r="D7"/>
  <c r="D6"/>
  <c r="D13"/>
  <c r="D9"/>
  <c r="D12"/>
  <c r="D5"/>
  <c r="D8"/>
  <c r="D11"/>
  <c r="D10"/>
  <c r="AA13" i="3"/>
  <c r="AA11"/>
  <c r="AA10"/>
  <c r="AA16"/>
  <c r="Z16" s="1"/>
  <c r="AA12"/>
  <c r="AA7"/>
  <c r="AA8"/>
  <c r="AA14"/>
  <c r="AA18"/>
  <c r="Z18" s="1"/>
  <c r="AA17"/>
  <c r="Z17" s="1"/>
  <c r="AA6"/>
  <c r="AA9"/>
  <c r="AA5"/>
  <c r="A128" i="1"/>
  <c r="A129" s="1"/>
  <c r="A130" s="1"/>
  <c r="A131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Z14" i="3" l="1"/>
  <c r="Z13"/>
  <c r="B8" i="5"/>
  <c r="J8" i="3"/>
  <c r="C8" i="5" s="1"/>
  <c r="B6"/>
  <c r="J6" i="3"/>
  <c r="C6" i="5" s="1"/>
  <c r="J13" i="3"/>
  <c r="C13" i="5" s="1"/>
  <c r="B13"/>
  <c r="J11" i="3"/>
  <c r="C11" i="5" s="1"/>
  <c r="B11"/>
  <c r="J9" i="3"/>
  <c r="C9" i="5" s="1"/>
  <c r="B9"/>
  <c r="B7"/>
  <c r="J7" i="3"/>
  <c r="C7" i="5" s="1"/>
  <c r="J5" i="3"/>
  <c r="C5" i="5" s="1"/>
  <c r="B5"/>
  <c r="J12" i="3"/>
  <c r="C12" i="5" s="1"/>
  <c r="B12"/>
  <c r="B10"/>
  <c r="J10" i="3"/>
  <c r="C10" i="5" s="1"/>
  <c r="T9"/>
  <c r="Z8" i="3"/>
  <c r="U9" i="5" s="1"/>
  <c r="T5"/>
  <c r="Z4" i="3"/>
  <c r="U5" i="5" s="1"/>
  <c r="T10"/>
  <c r="Z9" i="3"/>
  <c r="U10" i="5" s="1"/>
  <c r="T6"/>
  <c r="Z5" i="3"/>
  <c r="U6" i="5" s="1"/>
  <c r="AA6" s="1"/>
  <c r="T13"/>
  <c r="Z12" i="3"/>
  <c r="U13" i="5" s="1"/>
  <c r="AA13" s="1"/>
  <c r="T12"/>
  <c r="Z11" i="3"/>
  <c r="U12" i="5" s="1"/>
  <c r="T8"/>
  <c r="Z7" i="3"/>
  <c r="U8" i="5" s="1"/>
  <c r="AA8" s="1"/>
  <c r="T11"/>
  <c r="Z10" i="3"/>
  <c r="U11" i="5" s="1"/>
  <c r="AA11" s="1"/>
  <c r="T7"/>
  <c r="Z6" i="3"/>
  <c r="U7" i="5" s="1"/>
  <c r="A166" i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A7" i="5" l="1"/>
  <c r="AA12"/>
  <c r="AA10"/>
  <c r="AA9"/>
  <c r="A180" i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A5" i="5"/>
  <c r="AC13" l="1"/>
  <c r="AC12"/>
  <c r="AC11"/>
  <c r="AC10"/>
  <c r="AC9"/>
  <c r="AC8"/>
  <c r="AC7"/>
  <c r="AC6"/>
  <c r="AC5"/>
  <c r="AB13" l="1"/>
  <c r="AB10"/>
  <c r="AB12"/>
  <c r="AB6"/>
  <c r="AB7"/>
  <c r="AB5"/>
  <c r="AB8"/>
  <c r="AB9"/>
  <c r="AB11"/>
</calcChain>
</file>

<file path=xl/comments1.xml><?xml version="1.0" encoding="utf-8"?>
<comments xmlns="http://schemas.openxmlformats.org/spreadsheetml/2006/main">
  <authors>
    <author>Antun Stjepan Prević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Antun Stjepan Prević:</t>
        </r>
        <r>
          <rPr>
            <sz val="9"/>
            <color indexed="81"/>
            <rFont val="Tahoma"/>
            <family val="2"/>
          </rPr>
          <t xml:space="preserve">
Upiši ekipe po nekom kriteriju i napiši DA ako ima muzikante ili NE ako ih nema (obvezno velikim slovima!). Broj natjecatelja nije obvezan, tek za eventualno znanje i ravnanje.</t>
        </r>
      </text>
    </comment>
    <comment ref="A21" authorId="0">
      <text>
        <r>
          <rPr>
            <b/>
            <sz val="9"/>
            <color indexed="81"/>
            <rFont val="Tahoma"/>
            <family val="2"/>
          </rPr>
          <t>Antun Stjepan Prević:</t>
        </r>
        <r>
          <rPr>
            <sz val="9"/>
            <color indexed="81"/>
            <rFont val="Tahoma"/>
            <family val="2"/>
          </rPr>
          <t xml:space="preserve">
Upiši discipline nekim re-doslijedom, bitno je samo  da disciplina bude na mjestu kriterija! Broj igara i igrača spada u propo-zicije i statistiku.</t>
        </r>
      </text>
    </comment>
    <comment ref="H23" authorId="0">
      <text>
        <r>
          <rPr>
            <b/>
            <sz val="9"/>
            <color indexed="81"/>
            <rFont val="Tahoma"/>
            <family val="2"/>
          </rPr>
          <t>Antun Stjepan Prević:</t>
        </r>
        <r>
          <rPr>
            <sz val="9"/>
            <color indexed="81"/>
            <rFont val="Tahoma"/>
            <family val="2"/>
          </rPr>
          <t xml:space="preserve">
Nevidljiv tekst služi samo za pomoć programeru; da bi se vidio promijeni boju fonta</t>
        </r>
      </text>
    </comment>
    <comment ref="A38" authorId="0">
      <text>
        <r>
          <rPr>
            <b/>
            <sz val="9"/>
            <color indexed="81"/>
            <rFont val="Tahoma"/>
            <family val="2"/>
          </rPr>
          <t>Antun Stjepan Prević:</t>
        </r>
        <r>
          <rPr>
            <sz val="9"/>
            <color indexed="81"/>
            <rFont val="Tahoma"/>
            <family val="2"/>
          </rPr>
          <t xml:space="preserve">
Tek za sjećanje ako koga zanima</t>
        </r>
      </text>
    </comment>
  </commentList>
</comments>
</file>

<file path=xl/comments2.xml><?xml version="1.0" encoding="utf-8"?>
<comments xmlns="http://schemas.openxmlformats.org/spreadsheetml/2006/main">
  <authors>
    <author>Antun Stjepan Prević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Antun Stjepan Prević:</t>
        </r>
        <r>
          <rPr>
            <sz val="9"/>
            <color indexed="81"/>
            <rFont val="Tahoma"/>
            <family val="2"/>
          </rPr>
          <t xml:space="preserve">
PRINTAJ 1. STRANICU!</t>
        </r>
      </text>
    </comment>
    <comment ref="A2" authorId="0">
      <text>
        <r>
          <rPr>
            <b/>
            <sz val="9"/>
            <color indexed="81"/>
            <rFont val="Tahoma"/>
            <family val="2"/>
          </rPr>
          <t>Antun Stjepan Prević:</t>
        </r>
        <r>
          <rPr>
            <sz val="9"/>
            <color indexed="81"/>
            <rFont val="Tahoma"/>
            <family val="2"/>
          </rPr>
          <t xml:space="preserve">
Pozor! Piši samo u neobojena polja!</t>
        </r>
      </text>
    </comment>
    <comment ref="C3" authorId="0">
      <text>
        <r>
          <rPr>
            <b/>
            <sz val="9"/>
            <color indexed="81"/>
            <rFont val="Tahoma"/>
            <family val="2"/>
          </rPr>
          <t>Antun Stjepan Prević:</t>
        </r>
        <r>
          <rPr>
            <sz val="9"/>
            <color indexed="81"/>
            <rFont val="Tahoma"/>
            <family val="2"/>
          </rPr>
          <t xml:space="preserve">
Ako zadatak nije izvršen, unesi cijeli broj (1, 2…) u polje! Bit će zadnji, a u polje UTJEHA upiši 2.</t>
        </r>
      </text>
    </comment>
    <comment ref="G3" authorId="0">
      <text>
        <r>
          <rPr>
            <b/>
            <sz val="9"/>
            <color indexed="81"/>
            <rFont val="Tahoma"/>
            <family val="2"/>
          </rPr>
          <t>Antun Stjepan Prević:</t>
        </r>
        <r>
          <rPr>
            <sz val="9"/>
            <color indexed="81"/>
            <rFont val="Tahoma"/>
            <family val="2"/>
          </rPr>
          <t xml:space="preserve">
OVO SU SAMO POMOĆNI PODACI I NE DIRAJ U NJIH JER SU VAŽNI!</t>
        </r>
      </text>
    </comment>
    <comment ref="H21" authorId="0">
      <text>
        <r>
          <rPr>
            <b/>
            <sz val="9"/>
            <color indexed="81"/>
            <rFont val="Tahoma"/>
            <family val="2"/>
          </rPr>
          <t>Antun Stjepan Prević:</t>
        </r>
        <r>
          <rPr>
            <sz val="9"/>
            <color indexed="81"/>
            <rFont val="Tahoma"/>
            <family val="2"/>
          </rPr>
          <t xml:space="preserve">
PRINTAJ 2. STRANICU!</t>
        </r>
      </text>
    </comment>
    <comment ref="H40" authorId="0">
      <text>
        <r>
          <rPr>
            <b/>
            <sz val="9"/>
            <color indexed="81"/>
            <rFont val="Tahoma"/>
            <family val="2"/>
          </rPr>
          <t>Antun Stjepan Prević:</t>
        </r>
        <r>
          <rPr>
            <sz val="9"/>
            <color indexed="81"/>
            <rFont val="Tahoma"/>
            <family val="2"/>
          </rPr>
          <t xml:space="preserve">
PRINTAJ 3. STRANICU</t>
        </r>
      </text>
    </comment>
    <comment ref="H59" authorId="0">
      <text>
        <r>
          <rPr>
            <b/>
            <sz val="9"/>
            <color indexed="81"/>
            <rFont val="Tahoma"/>
            <family val="2"/>
          </rPr>
          <t>Antun Stjepan Prević:</t>
        </r>
        <r>
          <rPr>
            <sz val="9"/>
            <color indexed="81"/>
            <rFont val="Tahoma"/>
            <family val="2"/>
          </rPr>
          <t xml:space="preserve">
PRINTAJ 4. STRANICU!</t>
        </r>
      </text>
    </comment>
    <comment ref="H78" authorId="0">
      <text>
        <r>
          <rPr>
            <b/>
            <sz val="9"/>
            <color indexed="81"/>
            <rFont val="Tahoma"/>
            <family val="2"/>
          </rPr>
          <t>Antun Stjepan Prević:</t>
        </r>
        <r>
          <rPr>
            <sz val="9"/>
            <color indexed="81"/>
            <rFont val="Tahoma"/>
            <family val="2"/>
          </rPr>
          <t xml:space="preserve">
PRINTAJ 5. STRANICU!</t>
        </r>
      </text>
    </comment>
    <comment ref="H97" authorId="0">
      <text>
        <r>
          <rPr>
            <b/>
            <sz val="9"/>
            <color indexed="81"/>
            <rFont val="Tahoma"/>
            <family val="2"/>
          </rPr>
          <t>Antun Stjepan Prević:</t>
        </r>
        <r>
          <rPr>
            <sz val="9"/>
            <color indexed="81"/>
            <rFont val="Tahoma"/>
            <family val="2"/>
          </rPr>
          <t xml:space="preserve">
PRINTAJ 6. STRANICU!</t>
        </r>
      </text>
    </comment>
  </commentList>
</comments>
</file>

<file path=xl/comments3.xml><?xml version="1.0" encoding="utf-8"?>
<comments xmlns="http://schemas.openxmlformats.org/spreadsheetml/2006/main">
  <authors>
    <author>Antun Stjepan Prević</author>
  </authors>
  <commentList>
    <comment ref="K1" authorId="0">
      <text>
        <r>
          <rPr>
            <b/>
            <sz val="9"/>
            <color indexed="81"/>
            <rFont val="Tahoma"/>
            <family val="2"/>
          </rPr>
          <t>Antun Stjepan Prević:</t>
        </r>
        <r>
          <rPr>
            <sz val="9"/>
            <color indexed="81"/>
            <rFont val="Tahoma"/>
            <family val="2"/>
          </rPr>
          <t xml:space="preserve">
PRINTAJ 1. STRANICU!</t>
        </r>
      </text>
    </comment>
    <comment ref="N1" authorId="0">
      <text>
        <r>
          <rPr>
            <b/>
            <sz val="9"/>
            <color indexed="81"/>
            <rFont val="Tahoma"/>
            <family val="2"/>
          </rPr>
          <t>Antun Stjepan Prević:</t>
        </r>
        <r>
          <rPr>
            <sz val="9"/>
            <color indexed="81"/>
            <rFont val="Tahoma"/>
            <family val="2"/>
          </rPr>
          <t xml:space="preserve">
PRINTAJ 4. STRANICU!</t>
        </r>
      </text>
    </comment>
    <comment ref="A2" authorId="0">
      <text>
        <r>
          <rPr>
            <b/>
            <sz val="9"/>
            <color indexed="81"/>
            <rFont val="Tahoma"/>
            <family val="2"/>
          </rPr>
          <t>Antun Stjepan Prević:
SMIJEŠ MIJENJATI SAMO BIJELA POLJA!</t>
        </r>
      </text>
    </comment>
    <comment ref="P2" authorId="0">
      <text>
        <r>
          <rPr>
            <b/>
            <sz val="9"/>
            <color indexed="81"/>
            <rFont val="Tahoma"/>
            <family val="2"/>
          </rPr>
          <t>Antun Stjepan Prević: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" authorId="0">
      <text>
        <r>
          <rPr>
            <b/>
            <sz val="9"/>
            <color indexed="81"/>
            <rFont val="Tahoma"/>
            <family val="2"/>
          </rPr>
          <t>Antun Stjepan Prević: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B3" authorId="0">
      <text>
        <r>
          <rPr>
            <b/>
            <sz val="9"/>
            <color indexed="81"/>
            <rFont val="Tahoma"/>
            <family val="2"/>
          </rPr>
          <t>Antun Stjepan Prević:</t>
        </r>
        <r>
          <rPr>
            <sz val="9"/>
            <color indexed="81"/>
            <rFont val="Tahoma"/>
            <family val="2"/>
          </rPr>
          <t xml:space="preserve">
PAZI! Polja ispod čine se praznima, ali nisu! Sadrže važne podatke za program, a ne za prikaz natjecanja.</t>
        </r>
      </text>
    </comment>
    <comment ref="L4" authorId="0">
      <text>
        <r>
          <rPr>
            <b/>
            <sz val="9"/>
            <color indexed="81"/>
            <rFont val="Tahoma"/>
            <family val="2"/>
          </rPr>
          <t>Antun Stjepan Prević:</t>
        </r>
        <r>
          <rPr>
            <sz val="9"/>
            <color indexed="81"/>
            <rFont val="Tahoma"/>
            <family val="2"/>
          </rPr>
          <t xml:space="preserve">
PAZI! Polja ispod čine se praznima, ali nisu! Sadrže važne podatke za program, a ne za prikaz natjecanja.</t>
        </r>
      </text>
    </comment>
  </commentList>
</comments>
</file>

<file path=xl/comments4.xml><?xml version="1.0" encoding="utf-8"?>
<comments xmlns="http://schemas.openxmlformats.org/spreadsheetml/2006/main">
  <authors>
    <author>Antun Stjepan Prević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Antun Stjepan Prević:</t>
        </r>
        <r>
          <rPr>
            <sz val="9"/>
            <color indexed="81"/>
            <rFont val="Tahoma"/>
            <family val="2"/>
          </rPr>
          <t xml:space="preserve">
1. STRANICA</t>
        </r>
      </text>
    </comment>
    <comment ref="C4" authorId="0">
      <text>
        <r>
          <rPr>
            <b/>
            <sz val="9"/>
            <color indexed="81"/>
            <rFont val="Tahoma"/>
            <family val="2"/>
          </rPr>
          <t>Antun Stjepan Prević:</t>
        </r>
        <r>
          <rPr>
            <sz val="9"/>
            <color indexed="81"/>
            <rFont val="Tahoma"/>
            <family val="2"/>
          </rPr>
          <t xml:space="preserve">
Napiši DA za pobjedu ili NE za poraz. PAZI! MORA BITI VELIKM SLOVIMA!</t>
        </r>
      </text>
    </comment>
    <comment ref="D4" authorId="0">
      <text>
        <r>
          <rPr>
            <b/>
            <sz val="9"/>
            <color indexed="81"/>
            <rFont val="Tahoma"/>
            <family val="2"/>
          </rPr>
          <t>Antun Stjepan Prević:</t>
        </r>
        <r>
          <rPr>
            <sz val="9"/>
            <color indexed="81"/>
            <rFont val="Tahoma"/>
            <family val="2"/>
          </rPr>
          <t xml:space="preserve">
U obojena polja ništa ne unositi!</t>
        </r>
      </text>
    </comment>
    <comment ref="F4" authorId="0">
      <text>
        <r>
          <rPr>
            <b/>
            <sz val="9"/>
            <color indexed="81"/>
            <rFont val="Tahoma"/>
            <family val="2"/>
          </rPr>
          <t>Antun Stjepan Prević:</t>
        </r>
        <r>
          <rPr>
            <sz val="9"/>
            <color indexed="81"/>
            <rFont val="Tahoma"/>
            <family val="2"/>
          </rPr>
          <t xml:space="preserve">
U obojena polja ništa ne unositi</t>
        </r>
      </text>
    </comment>
    <comment ref="C20" authorId="0">
      <text>
        <r>
          <rPr>
            <b/>
            <sz val="9"/>
            <color indexed="81"/>
            <rFont val="Tahoma"/>
            <family val="2"/>
          </rPr>
          <t>Antun Stjepan Prević:</t>
        </r>
        <r>
          <rPr>
            <sz val="9"/>
            <color indexed="81"/>
            <rFont val="Tahoma"/>
            <family val="2"/>
          </rPr>
          <t xml:space="preserve">
Možeš unijeti bodove, ali nije nužno za konačnu tablicu (ali se vide i ovdje!).</t>
        </r>
      </text>
    </comment>
    <comment ref="D20" authorId="0">
      <text>
        <r>
          <rPr>
            <b/>
            <sz val="9"/>
            <color indexed="81"/>
            <rFont val="Tahoma"/>
            <family val="2"/>
          </rPr>
          <t>Antun Stjepan Prević:</t>
        </r>
        <r>
          <rPr>
            <sz val="9"/>
            <color indexed="81"/>
            <rFont val="Tahoma"/>
            <family val="2"/>
          </rPr>
          <t xml:space="preserve">
UNESI RUČNO POREDAK, na primjer: 4, 12, 3, 5, 13, 2...</t>
        </r>
      </text>
    </comment>
    <comment ref="B21" authorId="0">
      <text>
        <r>
          <rPr>
            <b/>
            <sz val="9"/>
            <color indexed="81"/>
            <rFont val="Tahoma"/>
            <family val="2"/>
          </rPr>
          <t>Antun Stjepan Prević:</t>
        </r>
        <r>
          <rPr>
            <sz val="9"/>
            <color indexed="81"/>
            <rFont val="Tahoma"/>
            <family val="2"/>
          </rPr>
          <t xml:space="preserve">
U obojena polja ništa ne unositi!</t>
        </r>
      </text>
    </comment>
    <comment ref="A38" authorId="0">
      <text>
        <r>
          <rPr>
            <b/>
            <sz val="9"/>
            <color indexed="81"/>
            <rFont val="Tahoma"/>
            <family val="2"/>
          </rPr>
          <t>Antun Stjepan Prević:</t>
        </r>
        <r>
          <rPr>
            <sz val="9"/>
            <color indexed="81"/>
            <rFont val="Tahoma"/>
            <family val="2"/>
          </rPr>
          <t xml:space="preserve">
2. STRANICA</t>
        </r>
      </text>
    </comment>
    <comment ref="C57" authorId="0">
      <text>
        <r>
          <rPr>
            <b/>
            <sz val="9"/>
            <color indexed="81"/>
            <rFont val="Tahoma"/>
            <family val="2"/>
          </rPr>
          <t>Antun Stjepan Prević:</t>
        </r>
        <r>
          <rPr>
            <sz val="9"/>
            <color indexed="81"/>
            <rFont val="Tahoma"/>
            <family val="2"/>
          </rPr>
          <t xml:space="preserve">
Možeš unijeti bodove, ali nije nužno za konačnu tablicu (ali se vide i ovdje!).</t>
        </r>
      </text>
    </comment>
    <comment ref="D57" authorId="0">
      <text>
        <r>
          <rPr>
            <b/>
            <sz val="9"/>
            <color indexed="81"/>
            <rFont val="Tahoma"/>
            <family val="2"/>
          </rPr>
          <t>Antun Stjepan Prević:</t>
        </r>
        <r>
          <rPr>
            <sz val="9"/>
            <color indexed="81"/>
            <rFont val="Tahoma"/>
            <family val="2"/>
          </rPr>
          <t xml:space="preserve">
UNESI RUČNO POREDAK, na primjer: 4, 12, 3, 5, 13, 2...</t>
        </r>
      </text>
    </comment>
    <comment ref="B58" authorId="0">
      <text>
        <r>
          <rPr>
            <b/>
            <sz val="9"/>
            <color indexed="81"/>
            <rFont val="Tahoma"/>
            <family val="2"/>
          </rPr>
          <t>Antun Stjepan Prević:</t>
        </r>
        <r>
          <rPr>
            <sz val="9"/>
            <color indexed="81"/>
            <rFont val="Tahoma"/>
            <family val="2"/>
          </rPr>
          <t xml:space="preserve">
U obojena polja ništa ne unositi!</t>
        </r>
      </text>
    </comment>
    <comment ref="A75" authorId="0">
      <text>
        <r>
          <rPr>
            <b/>
            <sz val="9"/>
            <color indexed="81"/>
            <rFont val="Tahoma"/>
            <family val="2"/>
          </rPr>
          <t>Antun Stjepan Prević:</t>
        </r>
        <r>
          <rPr>
            <sz val="9"/>
            <color indexed="81"/>
            <rFont val="Tahoma"/>
            <family val="2"/>
          </rPr>
          <t xml:space="preserve">
3. STRANICA</t>
        </r>
      </text>
    </comment>
    <comment ref="A112" authorId="0">
      <text>
        <r>
          <rPr>
            <b/>
            <sz val="9"/>
            <color indexed="81"/>
            <rFont val="Tahoma"/>
            <family val="2"/>
          </rPr>
          <t>Antun Stjepan Prević:</t>
        </r>
        <r>
          <rPr>
            <sz val="9"/>
            <color indexed="81"/>
            <rFont val="Tahoma"/>
            <family val="2"/>
          </rPr>
          <t xml:space="preserve">
4. STRANICA</t>
        </r>
      </text>
    </comment>
  </commentList>
</comments>
</file>

<file path=xl/comments5.xml><?xml version="1.0" encoding="utf-8"?>
<comments xmlns="http://schemas.openxmlformats.org/spreadsheetml/2006/main">
  <authors>
    <author>Antun Stjepan Prević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Antun Stjepan Prević:</t>
        </r>
        <r>
          <rPr>
            <sz val="9"/>
            <color indexed="81"/>
            <rFont val="Tahoma"/>
            <family val="2"/>
          </rPr>
          <t xml:space="preserve">
Za ispis odredi trenutnu stranicu ili prvu (1.), ne sve!</t>
        </r>
      </text>
    </comment>
    <comment ref="A2" authorId="0">
      <text>
        <r>
          <rPr>
            <b/>
            <sz val="9"/>
            <color indexed="81"/>
            <rFont val="Tahoma"/>
            <family val="2"/>
          </rPr>
          <t>Antun Stjepan Prević:</t>
        </r>
        <r>
          <rPr>
            <sz val="9"/>
            <color indexed="81"/>
            <rFont val="Tahoma"/>
            <family val="2"/>
          </rPr>
          <t xml:space="preserve">
NIŠTA NE DIRAJ U TABELI NI IZVAN TABELE!</t>
        </r>
      </text>
    </comment>
    <comment ref="B2" authorId="0">
      <text>
        <r>
          <rPr>
            <b/>
            <sz val="9"/>
            <color indexed="81"/>
            <rFont val="Tahoma"/>
            <family val="2"/>
          </rPr>
          <t>Antun Stjepan Prević:</t>
        </r>
        <r>
          <rPr>
            <sz val="9"/>
            <color indexed="81"/>
            <rFont val="Tahoma"/>
            <family val="2"/>
          </rPr>
          <t xml:space="preserve">
NIŠTA NE UNOSI U TABELU RUČNO!</t>
        </r>
      </text>
    </comment>
    <comment ref="AA2" authorId="0">
      <text>
        <r>
          <rPr>
            <b/>
            <sz val="9"/>
            <color indexed="81"/>
            <rFont val="Tahoma"/>
            <family val="2"/>
          </rPr>
          <t>Antun Stjepan Prević:</t>
        </r>
        <r>
          <rPr>
            <sz val="9"/>
            <color indexed="81"/>
            <rFont val="Tahoma"/>
            <family val="2"/>
          </rPr>
          <t xml:space="preserve">
U TABLICU SE NIŠTA NE UNOSI RUČNO!</t>
        </r>
      </text>
    </comment>
    <comment ref="A5" authorId="0">
      <text>
        <r>
          <rPr>
            <b/>
            <sz val="9"/>
            <color indexed="81"/>
            <rFont val="Tahoma"/>
            <family val="2"/>
          </rPr>
          <t>Antun Stjepan Prević:</t>
        </r>
        <r>
          <rPr>
            <sz val="9"/>
            <color indexed="81"/>
            <rFont val="Tahoma"/>
            <family val="2"/>
          </rPr>
          <t xml:space="preserve">
EKIPE SU UNESENE NA PRVOJ KARTICI (OSNOVNI PODACI), AKO NISU, UNESI IH TAMO, A NE OVDJE!</t>
        </r>
      </text>
    </comment>
    <comment ref="AC5" authorId="0">
      <text>
        <r>
          <rPr>
            <b/>
            <sz val="9"/>
            <color indexed="81"/>
            <rFont val="Tahoma"/>
            <family val="2"/>
          </rPr>
          <t>Antun Stjepan Prević:</t>
        </r>
        <r>
          <rPr>
            <sz val="9"/>
            <color indexed="81"/>
            <rFont val="Tahoma"/>
            <family val="2"/>
          </rPr>
          <t xml:space="preserve">
Okvir nije prazan iako se čini da jest. Ni u kom slučaju ne brisati polja u okviru!</t>
        </r>
      </text>
    </comment>
  </commentList>
</comments>
</file>

<file path=xl/sharedStrings.xml><?xml version="1.0" encoding="utf-8"?>
<sst xmlns="http://schemas.openxmlformats.org/spreadsheetml/2006/main" count="332" uniqueCount="113">
  <si>
    <t>RBR</t>
  </si>
  <si>
    <t>EKIPA</t>
  </si>
  <si>
    <t>BROJ NATJECATELJA</t>
  </si>
  <si>
    <t>DISCIPLINA</t>
  </si>
  <si>
    <t>BROJ IGARA</t>
  </si>
  <si>
    <t>BROJ IGRAČA</t>
  </si>
  <si>
    <t>TRČANJE U VREĆI</t>
  </si>
  <si>
    <t>BIKOVANJE</t>
  </si>
  <si>
    <t>KRITERIJ</t>
  </si>
  <si>
    <t>VRIJEME</t>
  </si>
  <si>
    <t>DALJINA</t>
  </si>
  <si>
    <t>ISPADANJE</t>
  </si>
  <si>
    <t>POPIS EKIPA</t>
  </si>
  <si>
    <t>POPIS DISCIPLINA</t>
  </si>
  <si>
    <t>POPIS NATJECATELJA</t>
  </si>
  <si>
    <t>NATJECATELJ</t>
  </si>
  <si>
    <t>IME I PREZIME</t>
  </si>
  <si>
    <t>BROJ</t>
  </si>
  <si>
    <t>REZULTATI IGARA NA VRIJEME</t>
  </si>
  <si>
    <t>SASTAVLJANJE PLUGA</t>
  </si>
  <si>
    <t>PENJANJE NA STUP</t>
  </si>
  <si>
    <t>NOŠENJE KOŠARE NA GLAVI</t>
  </si>
  <si>
    <t>VOŽNJA ŽIVIH TAČAKA</t>
  </si>
  <si>
    <t>MUZIKANTI</t>
  </si>
  <si>
    <t>ŠTAFETA</t>
  </si>
  <si>
    <t>HODANJE NA ŠTAKAMA</t>
  </si>
  <si>
    <t>OD SVAKOGA BOLJI REZULTAT</t>
  </si>
  <si>
    <t>NA DVIJE POBJEDE</t>
  </si>
  <si>
    <t>?</t>
  </si>
  <si>
    <t>VRIJEME + 5" ZA SVAKU GREŠKU</t>
  </si>
  <si>
    <t>ZA SUDJELOVANJE 30 BOD</t>
  </si>
  <si>
    <t>KAZNA</t>
  </si>
  <si>
    <t>SKOK S MJESTA</t>
  </si>
  <si>
    <t>POTEZANJE ŠTAPA</t>
  </si>
  <si>
    <t>10.</t>
  </si>
  <si>
    <t>11.</t>
  </si>
  <si>
    <t>12.</t>
  </si>
  <si>
    <t>13.</t>
  </si>
  <si>
    <t>UKUPNO</t>
  </si>
  <si>
    <t>BODOVA</t>
  </si>
  <si>
    <t>02.</t>
  </si>
  <si>
    <t>01.</t>
  </si>
  <si>
    <t>07.</t>
  </si>
  <si>
    <t>04.</t>
  </si>
  <si>
    <t>09.</t>
  </si>
  <si>
    <t>03.</t>
  </si>
  <si>
    <t>05.</t>
  </si>
  <si>
    <t>06.</t>
  </si>
  <si>
    <t>08.</t>
  </si>
  <si>
    <t>1. REZULTAT</t>
  </si>
  <si>
    <t>2. REZULTAT</t>
  </si>
  <si>
    <t>BOLJI</t>
  </si>
  <si>
    <t>BOD</t>
  </si>
  <si>
    <t>REZULTATI IGARA NA UDALJENOST</t>
  </si>
  <si>
    <t>EKIPNI</t>
  </si>
  <si>
    <t>1. NATJECATELJ</t>
  </si>
  <si>
    <t>2. NATJECATELJ</t>
  </si>
  <si>
    <t>1. SUSRET</t>
  </si>
  <si>
    <t>2. SUSRET</t>
  </si>
  <si>
    <t>PRVI KRUG</t>
  </si>
  <si>
    <t>DRUGI KRUG</t>
  </si>
  <si>
    <t>TREĆI KRUG</t>
  </si>
  <si>
    <t>3. SUSRET</t>
  </si>
  <si>
    <t>4. SUSRET</t>
  </si>
  <si>
    <t>ČETVRTI KRUG</t>
  </si>
  <si>
    <t>DISCIPLINE</t>
  </si>
  <si>
    <t>BACANJE KAMENA S RAMENA</t>
  </si>
  <si>
    <t>MUZIKANTI SEOSKIH IGARA</t>
  </si>
  <si>
    <t>M</t>
  </si>
  <si>
    <t>B</t>
  </si>
  <si>
    <t>MJESTO</t>
  </si>
  <si>
    <t>UKUPNI REZULTATI</t>
  </si>
  <si>
    <t>POREDAK</t>
  </si>
  <si>
    <t>1. MJESTO</t>
  </si>
  <si>
    <t>2. MJESTO</t>
  </si>
  <si>
    <t>3. MJESTO</t>
  </si>
  <si>
    <t>4. MJESTO</t>
  </si>
  <si>
    <t>5. MJESTO</t>
  </si>
  <si>
    <t>6. MJESTO</t>
  </si>
  <si>
    <t>7. MJESTO</t>
  </si>
  <si>
    <t>8. MJESTO</t>
  </si>
  <si>
    <t>9. MJESTO</t>
  </si>
  <si>
    <t>10. MJESTO</t>
  </si>
  <si>
    <t>11. MJESTO</t>
  </si>
  <si>
    <t>12. MJESTO</t>
  </si>
  <si>
    <t>13. MJESTO</t>
  </si>
  <si>
    <t>14. MJESTO</t>
  </si>
  <si>
    <t>15. MJESTO</t>
  </si>
  <si>
    <t>ISPADANJE (kup)</t>
  </si>
  <si>
    <t>POTEZANJE UŽETA  - ŽENSKE</t>
  </si>
  <si>
    <t>POTEZANJE UŽETA - MUŠKI</t>
  </si>
  <si>
    <t>ZBROJ BODOVA</t>
  </si>
  <si>
    <t>OSVOJENO MJESTO</t>
  </si>
  <si>
    <t>Upiši ručno poredak (osvojeno mjesto) u disciplini! Isto tako i u ostalim disciplinama na ovoj stranici! PODATKE UNOSI SAMO U BIJELA POLJA (NEOBOJENA)!</t>
  </si>
  <si>
    <t>NE DIRAJ POLJA ISPOD!</t>
  </si>
  <si>
    <t>UTJEŠNI BODOVI</t>
  </si>
  <si>
    <t>DODATAK</t>
  </si>
  <si>
    <t>UTJEHA</t>
  </si>
  <si>
    <t>3. NATJECATELJ</t>
  </si>
  <si>
    <t>3.NATJECATELJ</t>
  </si>
  <si>
    <t>BACANJE KAMENA---&gt;</t>
  </si>
  <si>
    <t>ČRNEC</t>
  </si>
  <si>
    <t>JALKOVEC</t>
  </si>
  <si>
    <t>LANČIĆ</t>
  </si>
  <si>
    <t>GORNJI BOGIČEVCI</t>
  </si>
  <si>
    <t>PALJUV</t>
  </si>
  <si>
    <t>STAŽNJEVEC</t>
  </si>
  <si>
    <t>MARGEČAN</t>
  </si>
  <si>
    <t>POLJANA</t>
  </si>
  <si>
    <t>SALINOVEC</t>
  </si>
  <si>
    <t xml:space="preserve"> </t>
  </si>
  <si>
    <t>DA</t>
  </si>
  <si>
    <t>VOŽNJA ŽIVIH TAČKI</t>
  </si>
</sst>
</file>

<file path=xl/styles.xml><?xml version="1.0" encoding="utf-8"?>
<styleSheet xmlns="http://schemas.openxmlformats.org/spreadsheetml/2006/main">
  <numFmts count="2">
    <numFmt numFmtId="164" formatCode="[$-F400]h:mm:ss\ AM/PM"/>
    <numFmt numFmtId="165" formatCode="mm:ss.00"/>
  </numFmts>
  <fonts count="3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5" tint="0.39997558519241921"/>
      <name val="Calibri"/>
      <family val="2"/>
      <charset val="238"/>
      <scheme val="minor"/>
    </font>
    <font>
      <b/>
      <i/>
      <sz val="11"/>
      <color theme="8" tint="0.79998168889431442"/>
      <name val="Calibri"/>
      <family val="2"/>
      <scheme val="minor"/>
    </font>
    <font>
      <sz val="11"/>
      <color theme="7" tint="0.39997558519241921"/>
      <name val="Calibri"/>
      <family val="2"/>
      <charset val="238"/>
      <scheme val="minor"/>
    </font>
    <font>
      <sz val="11"/>
      <color theme="7" tint="0.79998168889431442"/>
      <name val="Calibri"/>
      <family val="2"/>
      <charset val="238"/>
      <scheme val="minor"/>
    </font>
    <font>
      <b/>
      <i/>
      <sz val="11"/>
      <color theme="7" tint="0.79998168889431442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color theme="4" tint="0.79998168889431442"/>
      <name val="Calibri"/>
      <family val="2"/>
      <charset val="238"/>
      <scheme val="minor"/>
    </font>
    <font>
      <b/>
      <i/>
      <sz val="11"/>
      <color theme="4" tint="0.79998168889431442"/>
      <name val="Calibri"/>
      <family val="2"/>
      <charset val="238"/>
      <scheme val="minor"/>
    </font>
    <font>
      <b/>
      <sz val="12"/>
      <color theme="4" tint="0.79998168889431442"/>
      <name val="Calibri"/>
      <family val="2"/>
      <charset val="238"/>
      <scheme val="minor"/>
    </font>
    <font>
      <b/>
      <i/>
      <sz val="11"/>
      <color theme="4" tint="0.79998168889431442"/>
      <name val="Calibri"/>
      <family val="2"/>
      <scheme val="minor"/>
    </font>
    <font>
      <b/>
      <sz val="12"/>
      <color theme="4" tint="0.79998168889431442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/>
    <xf numFmtId="0" fontId="0" fillId="3" borderId="1" xfId="0" applyFill="1" applyBorder="1" applyAlignment="1">
      <alignment horizontal="center" vertical="top" wrapText="1"/>
    </xf>
    <xf numFmtId="0" fontId="0" fillId="2" borderId="2" xfId="0" applyFill="1" applyBorder="1"/>
    <xf numFmtId="0" fontId="1" fillId="2" borderId="2" xfId="0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/>
    <xf numFmtId="0" fontId="0" fillId="3" borderId="1" xfId="0" applyFill="1" applyBorder="1" applyAlignment="1">
      <alignment horizontal="center"/>
    </xf>
    <xf numFmtId="0" fontId="0" fillId="0" borderId="4" xfId="0" applyFill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2" fillId="0" borderId="0" xfId="0" applyFont="1" applyAlignment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4" xfId="0" applyBorder="1"/>
    <xf numFmtId="2" fontId="0" fillId="0" borderId="16" xfId="0" applyNumberFormat="1" applyBorder="1"/>
    <xf numFmtId="2" fontId="0" fillId="0" borderId="6" xfId="0" applyNumberFormat="1" applyBorder="1"/>
    <xf numFmtId="2" fontId="0" fillId="0" borderId="8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2" fontId="0" fillId="0" borderId="11" xfId="0" applyNumberFormat="1" applyBorder="1"/>
    <xf numFmtId="0" fontId="0" fillId="0" borderId="1" xfId="0" applyFill="1" applyBorder="1" applyAlignment="1"/>
    <xf numFmtId="0" fontId="0" fillId="4" borderId="1" xfId="0" applyFill="1" applyBorder="1"/>
    <xf numFmtId="0" fontId="0" fillId="4" borderId="1" xfId="0" applyFill="1" applyBorder="1" applyAlignment="1"/>
    <xf numFmtId="0" fontId="0" fillId="5" borderId="1" xfId="0" applyFill="1" applyBorder="1"/>
    <xf numFmtId="0" fontId="0" fillId="3" borderId="1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/>
    <xf numFmtId="0" fontId="0" fillId="0" borderId="0" xfId="0" applyFont="1" applyAlignment="1">
      <alignment horizontal="center"/>
    </xf>
    <xf numFmtId="0" fontId="6" fillId="0" borderId="1" xfId="0" applyFont="1" applyBorder="1"/>
    <xf numFmtId="0" fontId="0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 textRotation="90" wrapText="1"/>
    </xf>
    <xf numFmtId="0" fontId="0" fillId="0" borderId="7" xfId="0" applyFill="1" applyBorder="1"/>
    <xf numFmtId="0" fontId="0" fillId="3" borderId="4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6" fillId="6" borderId="1" xfId="0" applyNumberFormat="1" applyFont="1" applyFill="1" applyBorder="1" applyAlignment="1">
      <alignment horizontal="center"/>
    </xf>
    <xf numFmtId="1" fontId="0" fillId="6" borderId="1" xfId="0" applyNumberFormat="1" applyFont="1" applyFill="1" applyBorder="1" applyAlignment="1">
      <alignment horizontal="center"/>
    </xf>
    <xf numFmtId="1" fontId="1" fillId="7" borderId="1" xfId="0" applyNumberFormat="1" applyFont="1" applyFill="1" applyBorder="1" applyAlignment="1">
      <alignment horizontal="center"/>
    </xf>
    <xf numFmtId="1" fontId="8" fillId="7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0" fontId="11" fillId="0" borderId="29" xfId="0" applyFont="1" applyBorder="1"/>
    <xf numFmtId="0" fontId="11" fillId="0" borderId="30" xfId="0" applyFont="1" applyBorder="1"/>
    <xf numFmtId="0" fontId="11" fillId="0" borderId="0" xfId="0" applyFont="1" applyBorder="1"/>
    <xf numFmtId="0" fontId="11" fillId="0" borderId="31" xfId="0" applyFont="1" applyBorder="1"/>
    <xf numFmtId="0" fontId="0" fillId="0" borderId="3" xfId="0" applyBorder="1"/>
    <xf numFmtId="0" fontId="0" fillId="0" borderId="16" xfId="0" applyBorder="1"/>
    <xf numFmtId="0" fontId="0" fillId="8" borderId="1" xfId="0" applyFill="1" applyBorder="1" applyAlignment="1">
      <alignment horizontal="center"/>
    </xf>
    <xf numFmtId="0" fontId="0" fillId="8" borderId="4" xfId="0" applyFill="1" applyBorder="1"/>
    <xf numFmtId="0" fontId="0" fillId="9" borderId="1" xfId="0" applyFill="1" applyBorder="1"/>
    <xf numFmtId="0" fontId="0" fillId="10" borderId="1" xfId="0" applyFill="1" applyBorder="1"/>
    <xf numFmtId="0" fontId="0" fillId="11" borderId="1" xfId="0" applyFill="1" applyBorder="1"/>
    <xf numFmtId="0" fontId="0" fillId="7" borderId="1" xfId="0" applyFill="1" applyBorder="1"/>
    <xf numFmtId="2" fontId="11" fillId="0" borderId="9" xfId="0" applyNumberFormat="1" applyFont="1" applyBorder="1"/>
    <xf numFmtId="0" fontId="0" fillId="12" borderId="0" xfId="0" applyFill="1" applyAlignment="1">
      <alignment horizontal="center"/>
    </xf>
    <xf numFmtId="0" fontId="0" fillId="13" borderId="1" xfId="0" applyFill="1" applyBorder="1" applyAlignment="1">
      <alignment horizontal="center"/>
    </xf>
    <xf numFmtId="0" fontId="0" fillId="13" borderId="4" xfId="0" applyFill="1" applyBorder="1"/>
    <xf numFmtId="164" fontId="0" fillId="13" borderId="1" xfId="0" applyNumberFormat="1" applyFill="1" applyBorder="1" applyAlignment="1">
      <alignment horizontal="center"/>
    </xf>
    <xf numFmtId="0" fontId="12" fillId="13" borderId="1" xfId="0" applyFont="1" applyFill="1" applyBorder="1"/>
    <xf numFmtId="0" fontId="0" fillId="13" borderId="4" xfId="0" applyFill="1" applyBorder="1" applyAlignment="1">
      <alignment horizontal="center"/>
    </xf>
    <xf numFmtId="2" fontId="0" fillId="13" borderId="16" xfId="0" applyNumberFormat="1" applyFill="1" applyBorder="1"/>
    <xf numFmtId="2" fontId="0" fillId="13" borderId="2" xfId="0" applyNumberFormat="1" applyFill="1" applyBorder="1"/>
    <xf numFmtId="2" fontId="0" fillId="13" borderId="17" xfId="0" applyNumberFormat="1" applyFill="1" applyBorder="1" applyAlignment="1">
      <alignment horizontal="center" vertical="center"/>
    </xf>
    <xf numFmtId="2" fontId="0" fillId="13" borderId="6" xfId="0" applyNumberFormat="1" applyFill="1" applyBorder="1"/>
    <xf numFmtId="2" fontId="0" fillId="13" borderId="19" xfId="0" applyNumberFormat="1" applyFill="1" applyBorder="1" applyAlignment="1">
      <alignment horizontal="center" vertical="center"/>
    </xf>
    <xf numFmtId="0" fontId="0" fillId="13" borderId="15" xfId="0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0" fontId="12" fillId="13" borderId="9" xfId="0" applyFont="1" applyFill="1" applyBorder="1"/>
    <xf numFmtId="0" fontId="12" fillId="13" borderId="32" xfId="0" applyFont="1" applyFill="1" applyBorder="1"/>
    <xf numFmtId="0" fontId="12" fillId="13" borderId="11" xfId="0" applyFont="1" applyFill="1" applyBorder="1"/>
    <xf numFmtId="0" fontId="12" fillId="13" borderId="34" xfId="0" applyFont="1" applyFill="1" applyBorder="1"/>
    <xf numFmtId="0" fontId="0" fillId="15" borderId="4" xfId="0" applyFill="1" applyBorder="1"/>
    <xf numFmtId="0" fontId="15" fillId="13" borderId="18" xfId="0" applyFont="1" applyFill="1" applyBorder="1" applyAlignment="1">
      <alignment horizontal="center"/>
    </xf>
    <xf numFmtId="0" fontId="0" fillId="16" borderId="1" xfId="0" applyFill="1" applyBorder="1"/>
    <xf numFmtId="1" fontId="12" fillId="0" borderId="1" xfId="0" applyNumberFormat="1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6" fillId="0" borderId="0" xfId="0" applyFont="1" applyAlignment="1">
      <alignment horizontal="center" vertical="center" textRotation="90" wrapText="1"/>
    </xf>
    <xf numFmtId="0" fontId="17" fillId="0" borderId="28" xfId="0" applyFont="1" applyBorder="1"/>
    <xf numFmtId="0" fontId="17" fillId="0" borderId="7" xfId="0" applyFont="1" applyBorder="1"/>
    <xf numFmtId="0" fontId="17" fillId="0" borderId="7" xfId="0" applyFont="1" applyFill="1" applyBorder="1" applyAlignment="1">
      <alignment horizontal="center"/>
    </xf>
    <xf numFmtId="0" fontId="17" fillId="0" borderId="26" xfId="0" applyFont="1" applyBorder="1"/>
    <xf numFmtId="0" fontId="0" fillId="0" borderId="1" xfId="0" applyFill="1" applyBorder="1"/>
    <xf numFmtId="0" fontId="18" fillId="0" borderId="27" xfId="0" applyFont="1" applyBorder="1"/>
    <xf numFmtId="0" fontId="18" fillId="0" borderId="5" xfId="0" applyFont="1" applyBorder="1"/>
    <xf numFmtId="0" fontId="18" fillId="0" borderId="2" xfId="0" applyFont="1" applyBorder="1"/>
    <xf numFmtId="0" fontId="20" fillId="13" borderId="18" xfId="0" applyFont="1" applyFill="1" applyBorder="1" applyAlignment="1">
      <alignment horizontal="center"/>
    </xf>
    <xf numFmtId="0" fontId="23" fillId="13" borderId="18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13" borderId="1" xfId="0" applyNumberFormat="1" applyFill="1" applyBorder="1" applyAlignment="1">
      <alignment horizontal="center"/>
    </xf>
    <xf numFmtId="165" fontId="0" fillId="14" borderId="1" xfId="0" applyNumberFormat="1" applyFill="1" applyBorder="1" applyAlignment="1">
      <alignment horizontal="center"/>
    </xf>
    <xf numFmtId="165" fontId="19" fillId="14" borderId="1" xfId="0" applyNumberFormat="1" applyFont="1" applyFill="1" applyBorder="1" applyAlignment="1">
      <alignment horizontal="center"/>
    </xf>
    <xf numFmtId="165" fontId="21" fillId="14" borderId="1" xfId="0" applyNumberFormat="1" applyFont="1" applyFill="1" applyBorder="1" applyAlignment="1">
      <alignment horizontal="center"/>
    </xf>
    <xf numFmtId="165" fontId="22" fillId="13" borderId="1" xfId="0" applyNumberFormat="1" applyFont="1" applyFill="1" applyBorder="1" applyAlignment="1">
      <alignment horizontal="center"/>
    </xf>
    <xf numFmtId="0" fontId="18" fillId="16" borderId="1" xfId="0" applyFont="1" applyFill="1" applyBorder="1"/>
    <xf numFmtId="165" fontId="18" fillId="13" borderId="1" xfId="0" applyNumberFormat="1" applyFont="1" applyFill="1" applyBorder="1" applyAlignment="1">
      <alignment horizontal="center"/>
    </xf>
    <xf numFmtId="0" fontId="24" fillId="13" borderId="18" xfId="0" applyFont="1" applyFill="1" applyBorder="1" applyAlignment="1">
      <alignment horizontal="center"/>
    </xf>
    <xf numFmtId="0" fontId="25" fillId="13" borderId="1" xfId="0" applyFont="1" applyFill="1" applyBorder="1"/>
    <xf numFmtId="2" fontId="18" fillId="0" borderId="10" xfId="0" applyNumberFormat="1" applyFont="1" applyBorder="1"/>
    <xf numFmtId="2" fontId="18" fillId="0" borderId="11" xfId="0" applyNumberFormat="1" applyFont="1" applyBorder="1"/>
    <xf numFmtId="2" fontId="26" fillId="13" borderId="6" xfId="0" applyNumberFormat="1" applyFont="1" applyFill="1" applyBorder="1"/>
    <xf numFmtId="2" fontId="26" fillId="13" borderId="2" xfId="0" applyNumberFormat="1" applyFont="1" applyFill="1" applyBorder="1"/>
    <xf numFmtId="2" fontId="26" fillId="13" borderId="19" xfId="0" applyNumberFormat="1" applyFont="1" applyFill="1" applyBorder="1" applyAlignment="1">
      <alignment horizontal="center" vertical="center"/>
    </xf>
    <xf numFmtId="0" fontId="27" fillId="13" borderId="18" xfId="0" applyFont="1" applyFill="1" applyBorder="1" applyAlignment="1">
      <alignment horizontal="center"/>
    </xf>
    <xf numFmtId="0" fontId="28" fillId="13" borderId="32" xfId="0" applyFont="1" applyFill="1" applyBorder="1"/>
    <xf numFmtId="0" fontId="28" fillId="13" borderId="11" xfId="0" applyFont="1" applyFill="1" applyBorder="1"/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29" fillId="13" borderId="18" xfId="0" applyFont="1" applyFill="1" applyBorder="1" applyAlignment="1">
      <alignment horizontal="center"/>
    </xf>
    <xf numFmtId="0" fontId="30" fillId="13" borderId="1" xfId="0" applyFont="1" applyFill="1" applyBorder="1"/>
    <xf numFmtId="0" fontId="0" fillId="3" borderId="1" xfId="0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3" borderId="1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5" fillId="3" borderId="1" xfId="0" applyFont="1" applyFill="1" applyBorder="1" applyAlignment="1">
      <alignment horizontal="center" vertical="center" textRotation="90" wrapText="1"/>
    </xf>
    <xf numFmtId="0" fontId="5" fillId="3" borderId="27" xfId="0" applyFont="1" applyFill="1" applyBorder="1" applyAlignment="1">
      <alignment horizontal="center" vertical="center" textRotation="90" wrapText="1"/>
    </xf>
    <xf numFmtId="0" fontId="5" fillId="3" borderId="2" xfId="0" applyFont="1" applyFill="1" applyBorder="1" applyAlignment="1">
      <alignment horizontal="center" vertical="center" textRotation="90" wrapText="1"/>
    </xf>
    <xf numFmtId="0" fontId="7" fillId="3" borderId="1" xfId="0" applyFont="1" applyFill="1" applyBorder="1" applyAlignment="1">
      <alignment horizontal="center" vertical="center" textRotation="90" wrapText="1"/>
    </xf>
    <xf numFmtId="0" fontId="14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8"/>
  <sheetViews>
    <sheetView zoomScale="130" zoomScaleNormal="130" workbookViewId="0">
      <selection activeCell="D3" sqref="D3"/>
    </sheetView>
  </sheetViews>
  <sheetFormatPr defaultRowHeight="15"/>
  <cols>
    <col min="1" max="1" width="6.140625" style="2" customWidth="1"/>
    <col min="2" max="2" width="30.7109375" customWidth="1"/>
    <col min="5" max="5" width="28.7109375" customWidth="1"/>
    <col min="6" max="6" width="27.7109375" customWidth="1"/>
  </cols>
  <sheetData>
    <row r="1" spans="1:7">
      <c r="A1" s="137" t="s">
        <v>12</v>
      </c>
      <c r="B1" s="137"/>
      <c r="C1" s="137"/>
      <c r="D1" s="137"/>
    </row>
    <row r="2" spans="1:7" s="1" customFormat="1" ht="45">
      <c r="A2" s="8" t="s">
        <v>0</v>
      </c>
      <c r="B2" s="8" t="s">
        <v>1</v>
      </c>
      <c r="C2" s="8" t="s">
        <v>2</v>
      </c>
      <c r="D2" s="59" t="s">
        <v>23</v>
      </c>
      <c r="F2" s="59" t="s">
        <v>70</v>
      </c>
      <c r="G2" s="38" t="s">
        <v>39</v>
      </c>
    </row>
    <row r="3" spans="1:7">
      <c r="A3" s="99">
        <v>1</v>
      </c>
      <c r="B3" s="27" t="s">
        <v>101</v>
      </c>
      <c r="C3" s="4"/>
      <c r="D3" s="61" t="s">
        <v>111</v>
      </c>
      <c r="F3" s="4" t="s">
        <v>73</v>
      </c>
      <c r="G3" s="4">
        <v>30</v>
      </c>
    </row>
    <row r="4" spans="1:7">
      <c r="A4" s="99">
        <v>2</v>
      </c>
      <c r="B4" s="27" t="s">
        <v>102</v>
      </c>
      <c r="C4" s="4"/>
      <c r="D4" s="61" t="s">
        <v>111</v>
      </c>
      <c r="F4" s="4" t="s">
        <v>74</v>
      </c>
      <c r="G4" s="4">
        <v>25</v>
      </c>
    </row>
    <row r="5" spans="1:7">
      <c r="A5" s="99">
        <v>3</v>
      </c>
      <c r="B5" s="27" t="s">
        <v>103</v>
      </c>
      <c r="C5" s="4"/>
      <c r="D5" s="61" t="s">
        <v>111</v>
      </c>
      <c r="F5" s="4" t="s">
        <v>75</v>
      </c>
      <c r="G5" s="4">
        <v>23</v>
      </c>
    </row>
    <row r="6" spans="1:7">
      <c r="A6" s="99">
        <v>4</v>
      </c>
      <c r="B6" s="27" t="s">
        <v>104</v>
      </c>
      <c r="C6" s="4"/>
      <c r="D6" s="61" t="s">
        <v>111</v>
      </c>
      <c r="F6" s="4" t="s">
        <v>76</v>
      </c>
      <c r="G6" s="4">
        <v>20</v>
      </c>
    </row>
    <row r="7" spans="1:7">
      <c r="A7" s="99">
        <v>5</v>
      </c>
      <c r="B7" s="27" t="s">
        <v>105</v>
      </c>
      <c r="C7" s="4"/>
      <c r="D7" s="61" t="s">
        <v>111</v>
      </c>
      <c r="F7" s="4" t="s">
        <v>77</v>
      </c>
      <c r="G7" s="4">
        <v>18</v>
      </c>
    </row>
    <row r="8" spans="1:7">
      <c r="A8" s="99">
        <v>6</v>
      </c>
      <c r="B8" s="27" t="s">
        <v>106</v>
      </c>
      <c r="C8" s="4"/>
      <c r="D8" s="61" t="s">
        <v>111</v>
      </c>
      <c r="F8" s="4" t="s">
        <v>78</v>
      </c>
      <c r="G8" s="4">
        <v>16</v>
      </c>
    </row>
    <row r="9" spans="1:7">
      <c r="A9" s="99">
        <v>7</v>
      </c>
      <c r="B9" s="27" t="s">
        <v>107</v>
      </c>
      <c r="C9" s="4"/>
      <c r="D9" s="61" t="s">
        <v>111</v>
      </c>
      <c r="F9" s="4" t="s">
        <v>79</v>
      </c>
      <c r="G9" s="4">
        <v>14</v>
      </c>
    </row>
    <row r="10" spans="1:7">
      <c r="A10" s="99">
        <v>8</v>
      </c>
      <c r="B10" s="27" t="s">
        <v>108</v>
      </c>
      <c r="C10" s="4"/>
      <c r="D10" s="61" t="s">
        <v>111</v>
      </c>
      <c r="F10" s="4" t="s">
        <v>80</v>
      </c>
      <c r="G10" s="4">
        <v>12</v>
      </c>
    </row>
    <row r="11" spans="1:7">
      <c r="A11" s="99">
        <v>9</v>
      </c>
      <c r="B11" s="27" t="s">
        <v>109</v>
      </c>
      <c r="C11" s="4"/>
      <c r="D11" s="61" t="s">
        <v>111</v>
      </c>
      <c r="F11" s="4" t="s">
        <v>81</v>
      </c>
      <c r="G11" s="4">
        <v>10</v>
      </c>
    </row>
    <row r="12" spans="1:7">
      <c r="A12" s="99">
        <v>10</v>
      </c>
      <c r="B12" s="27"/>
      <c r="C12" s="4"/>
      <c r="D12" s="61"/>
      <c r="F12" s="4" t="s">
        <v>82</v>
      </c>
      <c r="G12" s="4">
        <v>8</v>
      </c>
    </row>
    <row r="13" spans="1:7">
      <c r="A13" s="99">
        <v>11</v>
      </c>
      <c r="B13" s="27"/>
      <c r="C13" s="4"/>
      <c r="D13" s="61"/>
      <c r="F13" s="4" t="s">
        <v>83</v>
      </c>
      <c r="G13" s="4">
        <v>6</v>
      </c>
    </row>
    <row r="14" spans="1:7">
      <c r="A14" s="99">
        <v>12</v>
      </c>
      <c r="B14" s="46"/>
      <c r="C14" s="4"/>
      <c r="D14" s="61"/>
      <c r="F14" s="4" t="s">
        <v>84</v>
      </c>
      <c r="G14" s="4">
        <v>4</v>
      </c>
    </row>
    <row r="15" spans="1:7">
      <c r="A15" s="99">
        <v>13</v>
      </c>
      <c r="B15" s="27"/>
      <c r="C15" s="4"/>
      <c r="D15" s="61"/>
      <c r="F15" s="4" t="s">
        <v>85</v>
      </c>
      <c r="G15" s="4">
        <v>3</v>
      </c>
    </row>
    <row r="16" spans="1:7">
      <c r="A16" s="99">
        <v>14</v>
      </c>
      <c r="B16" s="27"/>
      <c r="C16" s="4"/>
      <c r="D16" s="61"/>
      <c r="F16" s="4" t="s">
        <v>86</v>
      </c>
      <c r="G16" s="4">
        <v>2</v>
      </c>
    </row>
    <row r="17" spans="1:8">
      <c r="A17" s="99">
        <v>15</v>
      </c>
      <c r="B17" s="27"/>
      <c r="C17" s="4"/>
      <c r="D17" s="61"/>
      <c r="F17" s="4" t="s">
        <v>87</v>
      </c>
      <c r="G17" s="4">
        <v>1</v>
      </c>
    </row>
    <row r="18" spans="1:8">
      <c r="A18" s="99"/>
      <c r="B18" s="4"/>
      <c r="C18" s="4"/>
      <c r="D18" s="61"/>
      <c r="F18" s="105" t="s">
        <v>95</v>
      </c>
      <c r="G18" s="105">
        <v>2</v>
      </c>
    </row>
    <row r="19" spans="1:8">
      <c r="A19" s="5"/>
      <c r="B19" s="6">
        <f>COUNTA(B3:B14)</f>
        <v>9</v>
      </c>
      <c r="C19" s="7">
        <f>SUM(C3:C14)</f>
        <v>0</v>
      </c>
      <c r="D19" s="63"/>
    </row>
    <row r="20" spans="1:8">
      <c r="A20" s="11"/>
      <c r="B20" s="12"/>
      <c r="C20" s="13"/>
    </row>
    <row r="21" spans="1:8">
      <c r="A21" s="137" t="s">
        <v>13</v>
      </c>
      <c r="B21" s="137"/>
      <c r="C21" s="137"/>
      <c r="D21" s="137"/>
      <c r="E21" s="137"/>
    </row>
    <row r="22" spans="1:8" s="1" customFormat="1" ht="45" customHeight="1">
      <c r="A22" s="8" t="s">
        <v>0</v>
      </c>
      <c r="B22" s="8" t="s">
        <v>3</v>
      </c>
      <c r="C22" s="8" t="s">
        <v>4</v>
      </c>
      <c r="D22" s="8" t="s">
        <v>5</v>
      </c>
      <c r="E22" s="8" t="s">
        <v>8</v>
      </c>
    </row>
    <row r="23" spans="1:8">
      <c r="A23" s="3">
        <v>1</v>
      </c>
      <c r="B23" s="4" t="s">
        <v>32</v>
      </c>
      <c r="C23" s="3">
        <v>2</v>
      </c>
      <c r="D23" s="3">
        <v>2</v>
      </c>
      <c r="E23" s="75" t="s">
        <v>10</v>
      </c>
      <c r="F23" s="101" t="s">
        <v>26</v>
      </c>
      <c r="G23" s="65"/>
      <c r="H23" s="66" t="s">
        <v>41</v>
      </c>
    </row>
    <row r="24" spans="1:8">
      <c r="A24" s="3">
        <f>A23+1</f>
        <v>2</v>
      </c>
      <c r="B24" s="4" t="s">
        <v>25</v>
      </c>
      <c r="C24" s="3">
        <v>4</v>
      </c>
      <c r="D24" s="3">
        <v>4</v>
      </c>
      <c r="E24" s="74" t="s">
        <v>9</v>
      </c>
      <c r="F24" s="102" t="s">
        <v>24</v>
      </c>
      <c r="G24" s="67"/>
      <c r="H24" s="68" t="s">
        <v>40</v>
      </c>
    </row>
    <row r="25" spans="1:8">
      <c r="A25" s="3">
        <f t="shared" ref="A25:A35" si="0">A24+1</f>
        <v>3</v>
      </c>
      <c r="B25" s="4" t="s">
        <v>19</v>
      </c>
      <c r="C25" s="3">
        <v>1</v>
      </c>
      <c r="D25" s="3">
        <v>3</v>
      </c>
      <c r="E25" s="74" t="s">
        <v>29</v>
      </c>
      <c r="F25" s="102"/>
      <c r="G25" s="67"/>
      <c r="H25" s="68" t="s">
        <v>45</v>
      </c>
    </row>
    <row r="26" spans="1:8">
      <c r="A26" s="3">
        <f t="shared" si="0"/>
        <v>4</v>
      </c>
      <c r="B26" s="4" t="s">
        <v>33</v>
      </c>
      <c r="C26" s="3">
        <v>2</v>
      </c>
      <c r="D26" s="3">
        <v>1</v>
      </c>
      <c r="E26" s="73" t="s">
        <v>88</v>
      </c>
      <c r="F26" s="102" t="s">
        <v>27</v>
      </c>
      <c r="G26" s="67"/>
      <c r="H26" s="68" t="s">
        <v>43</v>
      </c>
    </row>
    <row r="27" spans="1:8">
      <c r="A27" s="3">
        <f t="shared" si="0"/>
        <v>5</v>
      </c>
      <c r="B27" s="4" t="s">
        <v>20</v>
      </c>
      <c r="C27" s="3">
        <v>3</v>
      </c>
      <c r="D27" s="3">
        <v>3</v>
      </c>
      <c r="E27" s="74" t="s">
        <v>9</v>
      </c>
      <c r="F27" s="102" t="s">
        <v>24</v>
      </c>
      <c r="G27" s="67"/>
      <c r="H27" s="68" t="s">
        <v>46</v>
      </c>
    </row>
    <row r="28" spans="1:8">
      <c r="A28" s="3">
        <f t="shared" si="0"/>
        <v>6</v>
      </c>
      <c r="B28" s="4" t="s">
        <v>21</v>
      </c>
      <c r="C28" s="3">
        <v>2</v>
      </c>
      <c r="D28" s="3">
        <v>2</v>
      </c>
      <c r="E28" s="74" t="s">
        <v>29</v>
      </c>
      <c r="F28" s="102" t="s">
        <v>24</v>
      </c>
      <c r="G28" s="67"/>
      <c r="H28" s="68" t="s">
        <v>47</v>
      </c>
    </row>
    <row r="29" spans="1:8">
      <c r="A29" s="3">
        <f t="shared" si="0"/>
        <v>7</v>
      </c>
      <c r="B29" s="4" t="s">
        <v>6</v>
      </c>
      <c r="C29" s="3">
        <v>2</v>
      </c>
      <c r="D29" s="3">
        <v>2</v>
      </c>
      <c r="E29" s="74" t="s">
        <v>9</v>
      </c>
      <c r="F29" s="102" t="s">
        <v>24</v>
      </c>
      <c r="G29" s="67"/>
      <c r="H29" s="68" t="s">
        <v>42</v>
      </c>
    </row>
    <row r="30" spans="1:8">
      <c r="A30" s="3">
        <f t="shared" si="0"/>
        <v>8</v>
      </c>
      <c r="B30" s="4" t="s">
        <v>22</v>
      </c>
      <c r="C30" s="3">
        <v>1</v>
      </c>
      <c r="D30" s="3">
        <v>2</v>
      </c>
      <c r="E30" s="74" t="s">
        <v>29</v>
      </c>
      <c r="F30" s="102" t="s">
        <v>24</v>
      </c>
      <c r="G30" s="67"/>
      <c r="H30" s="68" t="s">
        <v>48</v>
      </c>
    </row>
    <row r="31" spans="1:8">
      <c r="A31" s="3">
        <f t="shared" si="0"/>
        <v>9</v>
      </c>
      <c r="B31" s="4" t="s">
        <v>7</v>
      </c>
      <c r="C31" s="3" t="s">
        <v>28</v>
      </c>
      <c r="D31" s="3">
        <v>4</v>
      </c>
      <c r="E31" s="73" t="s">
        <v>11</v>
      </c>
      <c r="F31" s="102" t="s">
        <v>27</v>
      </c>
      <c r="G31" s="67"/>
      <c r="H31" s="68" t="s">
        <v>44</v>
      </c>
    </row>
    <row r="32" spans="1:8">
      <c r="A32" s="3">
        <f t="shared" si="0"/>
        <v>10</v>
      </c>
      <c r="B32" s="4" t="s">
        <v>66</v>
      </c>
      <c r="C32" s="3">
        <v>2</v>
      </c>
      <c r="D32" s="3">
        <v>3</v>
      </c>
      <c r="E32" s="75" t="s">
        <v>10</v>
      </c>
      <c r="F32" s="102" t="s">
        <v>26</v>
      </c>
      <c r="G32" s="67"/>
      <c r="H32" s="68" t="s">
        <v>34</v>
      </c>
    </row>
    <row r="33" spans="1:8">
      <c r="A33" s="3">
        <f t="shared" si="0"/>
        <v>11</v>
      </c>
      <c r="B33" s="4" t="s">
        <v>89</v>
      </c>
      <c r="C33" s="3" t="s">
        <v>28</v>
      </c>
      <c r="D33" s="3">
        <v>8</v>
      </c>
      <c r="E33" s="73" t="s">
        <v>88</v>
      </c>
      <c r="F33" s="103" t="s">
        <v>27</v>
      </c>
      <c r="G33" s="67"/>
      <c r="H33" s="68" t="s">
        <v>35</v>
      </c>
    </row>
    <row r="34" spans="1:8">
      <c r="A34" s="3">
        <f t="shared" si="0"/>
        <v>12</v>
      </c>
      <c r="B34" s="4" t="s">
        <v>90</v>
      </c>
      <c r="C34" s="3" t="s">
        <v>28</v>
      </c>
      <c r="D34" s="3">
        <v>8</v>
      </c>
      <c r="E34" s="73" t="s">
        <v>88</v>
      </c>
      <c r="F34" s="103" t="s">
        <v>27</v>
      </c>
      <c r="G34" s="67"/>
      <c r="H34" s="68" t="s">
        <v>36</v>
      </c>
    </row>
    <row r="35" spans="1:8">
      <c r="A35" s="3">
        <f t="shared" si="0"/>
        <v>13</v>
      </c>
      <c r="B35" s="16" t="s">
        <v>67</v>
      </c>
      <c r="C35" s="17"/>
      <c r="D35" s="17"/>
      <c r="E35" s="76" t="s">
        <v>30</v>
      </c>
      <c r="F35" s="102"/>
      <c r="G35" s="67"/>
      <c r="H35" s="68" t="s">
        <v>37</v>
      </c>
    </row>
    <row r="36" spans="1:8">
      <c r="A36" s="5"/>
      <c r="B36" s="9">
        <f>COUNTA(B23:B35)</f>
        <v>13</v>
      </c>
      <c r="C36" s="10">
        <f>SUM(C23:C34)</f>
        <v>19</v>
      </c>
      <c r="D36" s="10">
        <f>SUM(D23:D34)</f>
        <v>42</v>
      </c>
      <c r="E36" s="6"/>
      <c r="F36" s="104"/>
      <c r="G36" s="69"/>
      <c r="H36" s="70"/>
    </row>
    <row r="38" spans="1:8">
      <c r="A38" s="137" t="s">
        <v>14</v>
      </c>
      <c r="B38" s="137"/>
      <c r="C38" s="137"/>
      <c r="D38" s="137"/>
      <c r="E38" s="137"/>
      <c r="F38" s="137"/>
      <c r="G38" s="137"/>
    </row>
    <row r="39" spans="1:8" ht="45" customHeight="1">
      <c r="A39" s="8" t="s">
        <v>0</v>
      </c>
      <c r="B39" s="8" t="s">
        <v>15</v>
      </c>
      <c r="C39" s="8" t="s">
        <v>1</v>
      </c>
      <c r="D39" s="136" t="s">
        <v>65</v>
      </c>
      <c r="E39" s="136"/>
      <c r="F39" s="136"/>
      <c r="G39" s="136"/>
    </row>
    <row r="40" spans="1:8">
      <c r="A40" s="14"/>
      <c r="B40" s="14" t="s">
        <v>16</v>
      </c>
      <c r="C40" s="14"/>
      <c r="D40" s="14">
        <v>1</v>
      </c>
      <c r="E40" s="14">
        <v>2</v>
      </c>
      <c r="F40" s="14">
        <v>3</v>
      </c>
      <c r="G40" s="14">
        <v>4</v>
      </c>
    </row>
    <row r="41" spans="1:8">
      <c r="A41" s="3">
        <v>1</v>
      </c>
      <c r="B41" s="4"/>
      <c r="C41" s="4"/>
      <c r="D41" s="4"/>
      <c r="E41" s="4"/>
      <c r="F41" s="4"/>
      <c r="G41" s="4"/>
    </row>
    <row r="42" spans="1:8">
      <c r="A42" s="3">
        <f>A41+1</f>
        <v>2</v>
      </c>
      <c r="B42" s="4"/>
      <c r="C42" s="4"/>
      <c r="D42" s="4"/>
      <c r="E42" s="4"/>
      <c r="F42" s="4"/>
      <c r="G42" s="4"/>
    </row>
    <row r="43" spans="1:8">
      <c r="A43" s="3">
        <f t="shared" ref="A43:A86" si="1">A42+1</f>
        <v>3</v>
      </c>
      <c r="B43" s="4"/>
      <c r="C43" s="4"/>
      <c r="D43" s="4"/>
      <c r="E43" s="4"/>
      <c r="F43" s="4"/>
      <c r="G43" s="4"/>
    </row>
    <row r="44" spans="1:8">
      <c r="A44" s="3">
        <f t="shared" si="1"/>
        <v>4</v>
      </c>
      <c r="B44" s="4"/>
      <c r="C44" s="4"/>
      <c r="D44" s="4"/>
      <c r="E44" s="4"/>
      <c r="F44" s="4"/>
      <c r="G44" s="4"/>
    </row>
    <row r="45" spans="1:8">
      <c r="A45" s="3">
        <f t="shared" si="1"/>
        <v>5</v>
      </c>
      <c r="B45" s="4"/>
      <c r="C45" s="4"/>
      <c r="D45" s="4"/>
      <c r="E45" s="4"/>
      <c r="F45" s="4"/>
      <c r="G45" s="4"/>
    </row>
    <row r="46" spans="1:8">
      <c r="A46" s="3">
        <f t="shared" si="1"/>
        <v>6</v>
      </c>
      <c r="B46" s="4"/>
      <c r="C46" s="4"/>
      <c r="D46" s="4"/>
      <c r="E46" s="4"/>
      <c r="F46" s="4"/>
      <c r="G46" s="4"/>
    </row>
    <row r="47" spans="1:8">
      <c r="A47" s="3">
        <f t="shared" si="1"/>
        <v>7</v>
      </c>
      <c r="B47" s="4"/>
      <c r="C47" s="4"/>
      <c r="D47" s="4"/>
      <c r="E47" s="4"/>
      <c r="F47" s="4"/>
      <c r="G47" s="4"/>
    </row>
    <row r="48" spans="1:8">
      <c r="A48" s="3">
        <f t="shared" si="1"/>
        <v>8</v>
      </c>
      <c r="B48" s="4"/>
      <c r="C48" s="4"/>
      <c r="D48" s="4"/>
      <c r="E48" s="4"/>
      <c r="F48" s="4"/>
      <c r="G48" s="4"/>
    </row>
    <row r="49" spans="1:7">
      <c r="A49" s="3">
        <f t="shared" si="1"/>
        <v>9</v>
      </c>
      <c r="B49" s="4"/>
      <c r="C49" s="4"/>
      <c r="D49" s="4"/>
      <c r="E49" s="4"/>
      <c r="F49" s="4"/>
      <c r="G49" s="4"/>
    </row>
    <row r="50" spans="1:7">
      <c r="A50" s="3">
        <f t="shared" si="1"/>
        <v>10</v>
      </c>
      <c r="B50" s="4"/>
      <c r="C50" s="4"/>
      <c r="D50" s="4"/>
      <c r="E50" s="4"/>
      <c r="F50" s="4"/>
      <c r="G50" s="4"/>
    </row>
    <row r="51" spans="1:7">
      <c r="A51" s="3">
        <f t="shared" si="1"/>
        <v>11</v>
      </c>
      <c r="B51" s="4"/>
      <c r="C51" s="4"/>
      <c r="D51" s="4"/>
      <c r="E51" s="4"/>
      <c r="F51" s="4"/>
      <c r="G51" s="4"/>
    </row>
    <row r="52" spans="1:7">
      <c r="A52" s="3">
        <f t="shared" si="1"/>
        <v>12</v>
      </c>
      <c r="B52" s="4"/>
      <c r="C52" s="4"/>
      <c r="D52" s="4"/>
      <c r="E52" s="4"/>
      <c r="F52" s="4"/>
      <c r="G52" s="4"/>
    </row>
    <row r="53" spans="1:7">
      <c r="A53" s="3">
        <f t="shared" si="1"/>
        <v>13</v>
      </c>
      <c r="B53" s="4"/>
      <c r="C53" s="4"/>
      <c r="D53" s="4"/>
      <c r="E53" s="4"/>
      <c r="F53" s="4"/>
      <c r="G53" s="4"/>
    </row>
    <row r="54" spans="1:7">
      <c r="A54" s="3">
        <f t="shared" si="1"/>
        <v>14</v>
      </c>
      <c r="B54" s="4"/>
      <c r="C54" s="4"/>
      <c r="D54" s="4"/>
      <c r="E54" s="4"/>
      <c r="F54" s="4"/>
      <c r="G54" s="4"/>
    </row>
    <row r="55" spans="1:7">
      <c r="A55" s="3">
        <f t="shared" si="1"/>
        <v>15</v>
      </c>
      <c r="B55" s="4"/>
      <c r="C55" s="4"/>
      <c r="D55" s="4"/>
      <c r="E55" s="4"/>
      <c r="F55" s="4"/>
      <c r="G55" s="4"/>
    </row>
    <row r="56" spans="1:7">
      <c r="A56" s="3">
        <f t="shared" si="1"/>
        <v>16</v>
      </c>
      <c r="B56" s="4"/>
      <c r="C56" s="4"/>
      <c r="D56" s="4"/>
      <c r="E56" s="4"/>
      <c r="F56" s="4"/>
      <c r="G56" s="4"/>
    </row>
    <row r="57" spans="1:7">
      <c r="A57" s="3">
        <f t="shared" si="1"/>
        <v>17</v>
      </c>
      <c r="B57" s="4"/>
      <c r="C57" s="4"/>
      <c r="D57" s="4"/>
      <c r="E57" s="4"/>
      <c r="F57" s="4"/>
      <c r="G57" s="4"/>
    </row>
    <row r="58" spans="1:7">
      <c r="A58" s="3">
        <f t="shared" si="1"/>
        <v>18</v>
      </c>
      <c r="B58" s="4"/>
      <c r="C58" s="4"/>
      <c r="D58" s="4"/>
      <c r="E58" s="4"/>
      <c r="F58" s="4"/>
      <c r="G58" s="4"/>
    </row>
    <row r="59" spans="1:7">
      <c r="A59" s="3">
        <f t="shared" si="1"/>
        <v>19</v>
      </c>
      <c r="B59" s="4"/>
      <c r="C59" s="4"/>
      <c r="D59" s="4"/>
      <c r="E59" s="4"/>
      <c r="F59" s="4"/>
      <c r="G59" s="4"/>
    </row>
    <row r="60" spans="1:7">
      <c r="A60" s="3">
        <f t="shared" si="1"/>
        <v>20</v>
      </c>
      <c r="B60" s="4"/>
      <c r="C60" s="4"/>
      <c r="D60" s="4"/>
      <c r="E60" s="4"/>
      <c r="F60" s="4"/>
      <c r="G60" s="4"/>
    </row>
    <row r="61" spans="1:7">
      <c r="A61" s="3">
        <f t="shared" si="1"/>
        <v>21</v>
      </c>
      <c r="B61" s="4"/>
      <c r="C61" s="4"/>
      <c r="D61" s="4"/>
      <c r="E61" s="4"/>
      <c r="F61" s="4"/>
      <c r="G61" s="4"/>
    </row>
    <row r="62" spans="1:7">
      <c r="A62" s="3">
        <f t="shared" si="1"/>
        <v>22</v>
      </c>
      <c r="B62" s="4"/>
      <c r="C62" s="4"/>
      <c r="D62" s="4"/>
      <c r="E62" s="4"/>
      <c r="F62" s="4"/>
      <c r="G62" s="4"/>
    </row>
    <row r="63" spans="1:7">
      <c r="A63" s="3">
        <f t="shared" si="1"/>
        <v>23</v>
      </c>
      <c r="B63" s="4"/>
      <c r="C63" s="4"/>
      <c r="D63" s="4"/>
      <c r="E63" s="4"/>
      <c r="F63" s="4"/>
      <c r="G63" s="4"/>
    </row>
    <row r="64" spans="1:7">
      <c r="A64" s="3">
        <f t="shared" si="1"/>
        <v>24</v>
      </c>
      <c r="B64" s="4"/>
      <c r="C64" s="4"/>
      <c r="D64" s="4"/>
      <c r="E64" s="4"/>
      <c r="F64" s="4"/>
      <c r="G64" s="4"/>
    </row>
    <row r="65" spans="1:7">
      <c r="A65" s="3">
        <f t="shared" si="1"/>
        <v>25</v>
      </c>
      <c r="B65" s="4"/>
      <c r="C65" s="4"/>
      <c r="D65" s="4"/>
      <c r="E65" s="4"/>
      <c r="F65" s="4"/>
      <c r="G65" s="4"/>
    </row>
    <row r="66" spans="1:7">
      <c r="A66" s="3">
        <f t="shared" si="1"/>
        <v>26</v>
      </c>
      <c r="B66" s="4"/>
      <c r="C66" s="4"/>
      <c r="D66" s="4"/>
      <c r="E66" s="4"/>
      <c r="F66" s="4"/>
      <c r="G66" s="4"/>
    </row>
    <row r="67" spans="1:7">
      <c r="A67" s="3">
        <f t="shared" si="1"/>
        <v>27</v>
      </c>
      <c r="B67" s="4"/>
      <c r="C67" s="4"/>
      <c r="D67" s="4"/>
      <c r="E67" s="4"/>
      <c r="F67" s="4"/>
      <c r="G67" s="4"/>
    </row>
    <row r="68" spans="1:7">
      <c r="A68" s="3">
        <f t="shared" si="1"/>
        <v>28</v>
      </c>
      <c r="B68" s="4"/>
      <c r="C68" s="4"/>
      <c r="D68" s="4"/>
      <c r="E68" s="4"/>
      <c r="F68" s="4"/>
      <c r="G68" s="4"/>
    </row>
    <row r="69" spans="1:7">
      <c r="A69" s="137" t="s">
        <v>14</v>
      </c>
      <c r="B69" s="137"/>
      <c r="C69" s="137"/>
      <c r="D69" s="137"/>
      <c r="E69" s="137"/>
      <c r="F69" s="137"/>
      <c r="G69" s="137"/>
    </row>
    <row r="70" spans="1:7" ht="45" customHeight="1">
      <c r="A70" s="8" t="s">
        <v>0</v>
      </c>
      <c r="B70" s="8" t="s">
        <v>15</v>
      </c>
      <c r="C70" s="8" t="s">
        <v>1</v>
      </c>
      <c r="D70" s="136" t="s">
        <v>65</v>
      </c>
      <c r="E70" s="136"/>
      <c r="F70" s="136"/>
      <c r="G70" s="136"/>
    </row>
    <row r="71" spans="1:7">
      <c r="A71" s="14"/>
      <c r="B71" s="14" t="s">
        <v>16</v>
      </c>
      <c r="C71" s="14" t="s">
        <v>17</v>
      </c>
      <c r="D71" s="14">
        <v>1</v>
      </c>
      <c r="E71" s="14">
        <v>2</v>
      </c>
      <c r="F71" s="14">
        <v>3</v>
      </c>
      <c r="G71" s="14">
        <v>4</v>
      </c>
    </row>
    <row r="72" spans="1:7">
      <c r="A72" s="3">
        <f>A68+1</f>
        <v>29</v>
      </c>
      <c r="B72" s="4"/>
      <c r="C72" s="4">
        <v>3</v>
      </c>
      <c r="D72" s="4"/>
      <c r="E72" s="4"/>
      <c r="F72" s="4"/>
      <c r="G72" s="4"/>
    </row>
    <row r="73" spans="1:7">
      <c r="A73" s="3">
        <f t="shared" si="1"/>
        <v>30</v>
      </c>
      <c r="B73" s="4"/>
      <c r="C73" s="4">
        <v>3</v>
      </c>
      <c r="D73" s="4"/>
      <c r="E73" s="4"/>
      <c r="F73" s="4"/>
      <c r="G73" s="4"/>
    </row>
    <row r="74" spans="1:7">
      <c r="A74" s="3">
        <f t="shared" si="1"/>
        <v>31</v>
      </c>
      <c r="B74" s="4"/>
      <c r="C74" s="4">
        <v>3</v>
      </c>
      <c r="D74" s="4"/>
      <c r="E74" s="4"/>
      <c r="F74" s="4"/>
      <c r="G74" s="4"/>
    </row>
    <row r="75" spans="1:7">
      <c r="A75" s="3">
        <f t="shared" si="1"/>
        <v>32</v>
      </c>
      <c r="B75" s="4"/>
      <c r="C75" s="4">
        <v>3</v>
      </c>
      <c r="D75" s="4"/>
      <c r="E75" s="4"/>
      <c r="F75" s="4"/>
      <c r="G75" s="4"/>
    </row>
    <row r="76" spans="1:7">
      <c r="A76" s="3">
        <f t="shared" si="1"/>
        <v>33</v>
      </c>
      <c r="B76" s="4"/>
      <c r="C76" s="4">
        <v>3</v>
      </c>
      <c r="D76" s="4"/>
      <c r="E76" s="4"/>
      <c r="F76" s="4"/>
      <c r="G76" s="4"/>
    </row>
    <row r="77" spans="1:7">
      <c r="A77" s="3">
        <f t="shared" si="1"/>
        <v>34</v>
      </c>
      <c r="B77" s="4"/>
      <c r="C77" s="4">
        <v>3</v>
      </c>
      <c r="D77" s="4"/>
      <c r="E77" s="4"/>
      <c r="F77" s="4"/>
      <c r="G77" s="4"/>
    </row>
    <row r="78" spans="1:7">
      <c r="A78" s="3">
        <f t="shared" si="1"/>
        <v>35</v>
      </c>
      <c r="B78" s="4"/>
      <c r="C78" s="4">
        <v>3</v>
      </c>
      <c r="D78" s="4"/>
      <c r="E78" s="4"/>
      <c r="F78" s="4"/>
      <c r="G78" s="4"/>
    </row>
    <row r="79" spans="1:7">
      <c r="A79" s="3">
        <f t="shared" si="1"/>
        <v>36</v>
      </c>
      <c r="B79" s="4"/>
      <c r="C79" s="4">
        <v>3</v>
      </c>
      <c r="D79" s="4"/>
      <c r="E79" s="4"/>
      <c r="F79" s="4"/>
      <c r="G79" s="4"/>
    </row>
    <row r="80" spans="1:7">
      <c r="A80" s="3">
        <f t="shared" si="1"/>
        <v>37</v>
      </c>
      <c r="B80" s="4"/>
      <c r="C80" s="4">
        <v>3</v>
      </c>
      <c r="D80" s="4"/>
      <c r="E80" s="4"/>
      <c r="F80" s="4"/>
      <c r="G80" s="4"/>
    </row>
    <row r="81" spans="1:7">
      <c r="A81" s="3">
        <f t="shared" si="1"/>
        <v>38</v>
      </c>
      <c r="B81" s="4"/>
      <c r="C81" s="4">
        <v>3</v>
      </c>
      <c r="D81" s="4"/>
      <c r="E81" s="4"/>
      <c r="F81" s="4"/>
      <c r="G81" s="4"/>
    </row>
    <row r="82" spans="1:7">
      <c r="A82" s="3">
        <f t="shared" si="1"/>
        <v>39</v>
      </c>
      <c r="B82" s="4"/>
      <c r="C82" s="4">
        <v>3</v>
      </c>
      <c r="D82" s="4"/>
      <c r="E82" s="4"/>
      <c r="F82" s="4"/>
      <c r="G82" s="4"/>
    </row>
    <row r="83" spans="1:7">
      <c r="A83" s="3">
        <f t="shared" si="1"/>
        <v>40</v>
      </c>
      <c r="B83" s="4"/>
      <c r="C83" s="4">
        <v>3</v>
      </c>
      <c r="D83" s="4"/>
      <c r="E83" s="4"/>
      <c r="F83" s="4"/>
      <c r="G83" s="4"/>
    </row>
    <row r="84" spans="1:7">
      <c r="A84" s="3">
        <f t="shared" si="1"/>
        <v>41</v>
      </c>
      <c r="B84" s="4"/>
      <c r="C84" s="4">
        <v>3</v>
      </c>
      <c r="D84" s="4"/>
      <c r="E84" s="4"/>
      <c r="F84" s="4"/>
      <c r="G84" s="4"/>
    </row>
    <row r="85" spans="1:7">
      <c r="A85" s="3">
        <f t="shared" si="1"/>
        <v>42</v>
      </c>
      <c r="B85" s="4"/>
      <c r="C85" s="4">
        <v>3</v>
      </c>
      <c r="D85" s="4"/>
      <c r="E85" s="4"/>
      <c r="F85" s="4"/>
      <c r="G85" s="4"/>
    </row>
    <row r="86" spans="1:7">
      <c r="A86" s="3">
        <f t="shared" si="1"/>
        <v>43</v>
      </c>
      <c r="B86" s="4"/>
      <c r="C86" s="4">
        <v>3</v>
      </c>
      <c r="D86" s="4"/>
      <c r="E86" s="4"/>
      <c r="F86" s="4"/>
      <c r="G86" s="4"/>
    </row>
    <row r="87" spans="1:7">
      <c r="A87" s="3">
        <f>A86+1</f>
        <v>44</v>
      </c>
      <c r="B87" s="4"/>
      <c r="C87" s="4">
        <v>4</v>
      </c>
      <c r="D87" s="4"/>
      <c r="E87" s="4"/>
      <c r="F87" s="4"/>
      <c r="G87" s="4"/>
    </row>
    <row r="88" spans="1:7">
      <c r="A88" s="3">
        <f>A87+1</f>
        <v>45</v>
      </c>
      <c r="B88" s="4"/>
      <c r="C88" s="4">
        <v>4</v>
      </c>
      <c r="D88" s="4"/>
      <c r="E88" s="4"/>
      <c r="F88" s="4"/>
      <c r="G88" s="4"/>
    </row>
    <row r="89" spans="1:7">
      <c r="A89" s="3">
        <f t="shared" ref="A89:A153" si="2">A88+1</f>
        <v>46</v>
      </c>
      <c r="B89" s="4"/>
      <c r="C89" s="4">
        <v>4</v>
      </c>
      <c r="D89" s="4"/>
      <c r="E89" s="4"/>
      <c r="F89" s="4"/>
      <c r="G89" s="4"/>
    </row>
    <row r="90" spans="1:7">
      <c r="A90" s="3">
        <f t="shared" si="2"/>
        <v>47</v>
      </c>
      <c r="B90" s="4"/>
      <c r="C90" s="4">
        <v>4</v>
      </c>
      <c r="D90" s="4"/>
      <c r="E90" s="4"/>
      <c r="F90" s="4"/>
      <c r="G90" s="4"/>
    </row>
    <row r="91" spans="1:7">
      <c r="A91" s="3">
        <f t="shared" si="2"/>
        <v>48</v>
      </c>
      <c r="B91" s="4"/>
      <c r="C91" s="4">
        <v>4</v>
      </c>
      <c r="D91" s="4"/>
      <c r="E91" s="4"/>
      <c r="F91" s="4"/>
      <c r="G91" s="4"/>
    </row>
    <row r="92" spans="1:7">
      <c r="A92" s="3">
        <f t="shared" si="2"/>
        <v>49</v>
      </c>
      <c r="B92" s="4"/>
      <c r="C92" s="4">
        <v>4</v>
      </c>
      <c r="D92" s="4"/>
      <c r="E92" s="4"/>
      <c r="F92" s="4"/>
      <c r="G92" s="4"/>
    </row>
    <row r="93" spans="1:7">
      <c r="A93" s="3">
        <f t="shared" si="2"/>
        <v>50</v>
      </c>
      <c r="B93" s="4"/>
      <c r="C93" s="4">
        <v>4</v>
      </c>
      <c r="D93" s="4"/>
      <c r="E93" s="4"/>
      <c r="F93" s="4"/>
      <c r="G93" s="4"/>
    </row>
    <row r="94" spans="1:7">
      <c r="A94" s="3">
        <f t="shared" si="2"/>
        <v>51</v>
      </c>
      <c r="B94" s="4"/>
      <c r="C94" s="4">
        <v>4</v>
      </c>
      <c r="D94" s="4"/>
      <c r="E94" s="4"/>
      <c r="F94" s="4"/>
      <c r="G94" s="4"/>
    </row>
    <row r="95" spans="1:7">
      <c r="A95" s="3">
        <f t="shared" si="2"/>
        <v>52</v>
      </c>
      <c r="B95" s="4"/>
      <c r="C95" s="4">
        <v>4</v>
      </c>
      <c r="D95" s="4"/>
      <c r="E95" s="4"/>
      <c r="F95" s="4"/>
      <c r="G95" s="4"/>
    </row>
    <row r="96" spans="1:7">
      <c r="A96" s="3">
        <f t="shared" si="2"/>
        <v>53</v>
      </c>
      <c r="B96" s="4"/>
      <c r="C96" s="4">
        <v>4</v>
      </c>
      <c r="D96" s="4"/>
      <c r="E96" s="4"/>
      <c r="F96" s="4"/>
      <c r="G96" s="4"/>
    </row>
    <row r="97" spans="1:7">
      <c r="A97" s="3">
        <f t="shared" si="2"/>
        <v>54</v>
      </c>
      <c r="B97" s="4"/>
      <c r="C97" s="4">
        <v>4</v>
      </c>
      <c r="D97" s="4"/>
      <c r="E97" s="4"/>
      <c r="F97" s="4"/>
      <c r="G97" s="4"/>
    </row>
    <row r="98" spans="1:7">
      <c r="A98" s="3">
        <f t="shared" si="2"/>
        <v>55</v>
      </c>
      <c r="B98" s="4"/>
      <c r="C98" s="4">
        <v>4</v>
      </c>
      <c r="D98" s="4"/>
      <c r="E98" s="4"/>
      <c r="F98" s="4"/>
      <c r="G98" s="4"/>
    </row>
    <row r="99" spans="1:7">
      <c r="A99" s="3">
        <f t="shared" si="2"/>
        <v>56</v>
      </c>
      <c r="B99" s="4"/>
      <c r="C99" s="4">
        <v>4</v>
      </c>
      <c r="D99" s="4"/>
      <c r="E99" s="4"/>
      <c r="F99" s="4"/>
      <c r="G99" s="4"/>
    </row>
    <row r="100" spans="1:7">
      <c r="A100" s="137" t="s">
        <v>14</v>
      </c>
      <c r="B100" s="137"/>
      <c r="C100" s="137"/>
      <c r="D100" s="137"/>
      <c r="E100" s="137"/>
      <c r="F100" s="137"/>
      <c r="G100" s="137"/>
    </row>
    <row r="101" spans="1:7">
      <c r="A101" s="59" t="s">
        <v>0</v>
      </c>
      <c r="B101" s="59" t="s">
        <v>15</v>
      </c>
      <c r="C101" s="59" t="s">
        <v>1</v>
      </c>
      <c r="D101" s="136" t="s">
        <v>65</v>
      </c>
      <c r="E101" s="136"/>
      <c r="F101" s="136"/>
      <c r="G101" s="136"/>
    </row>
    <row r="102" spans="1:7">
      <c r="A102" s="60"/>
      <c r="B102" s="60" t="s">
        <v>16</v>
      </c>
      <c r="C102" s="60" t="s">
        <v>17</v>
      </c>
      <c r="D102" s="60">
        <v>1</v>
      </c>
      <c r="E102" s="60">
        <v>2</v>
      </c>
      <c r="F102" s="60">
        <v>3</v>
      </c>
      <c r="G102" s="60">
        <v>4</v>
      </c>
    </row>
    <row r="103" spans="1:7">
      <c r="A103" s="3">
        <f>A99+1</f>
        <v>57</v>
      </c>
      <c r="B103" s="4"/>
      <c r="C103" s="4">
        <v>5</v>
      </c>
      <c r="D103" s="4"/>
      <c r="E103" s="4"/>
      <c r="F103" s="4"/>
      <c r="G103" s="4"/>
    </row>
    <row r="104" spans="1:7">
      <c r="A104" s="3">
        <f t="shared" si="2"/>
        <v>58</v>
      </c>
      <c r="B104" s="4"/>
      <c r="C104" s="4">
        <v>5</v>
      </c>
      <c r="D104" s="4"/>
      <c r="E104" s="4"/>
      <c r="F104" s="4"/>
      <c r="G104" s="4"/>
    </row>
    <row r="105" spans="1:7">
      <c r="A105" s="3">
        <f t="shared" si="2"/>
        <v>59</v>
      </c>
      <c r="B105" s="4"/>
      <c r="C105" s="4">
        <v>5</v>
      </c>
      <c r="D105" s="4"/>
      <c r="E105" s="4"/>
      <c r="F105" s="4"/>
      <c r="G105" s="4"/>
    </row>
    <row r="106" spans="1:7">
      <c r="A106" s="3">
        <f t="shared" si="2"/>
        <v>60</v>
      </c>
      <c r="B106" s="4"/>
      <c r="C106" s="4">
        <v>5</v>
      </c>
      <c r="D106" s="4"/>
      <c r="E106" s="4"/>
      <c r="F106" s="4"/>
      <c r="G106" s="4"/>
    </row>
    <row r="107" spans="1:7">
      <c r="A107" s="3">
        <f t="shared" si="2"/>
        <v>61</v>
      </c>
      <c r="B107" s="4"/>
      <c r="C107" s="4">
        <v>5</v>
      </c>
      <c r="D107" s="4"/>
      <c r="E107" s="4"/>
      <c r="F107" s="4"/>
      <c r="G107" s="4"/>
    </row>
    <row r="108" spans="1:7">
      <c r="A108" s="3">
        <f t="shared" si="2"/>
        <v>62</v>
      </c>
      <c r="B108" s="4"/>
      <c r="C108" s="4">
        <v>5</v>
      </c>
      <c r="D108" s="4"/>
      <c r="E108" s="4"/>
      <c r="F108" s="4"/>
      <c r="G108" s="4"/>
    </row>
    <row r="109" spans="1:7">
      <c r="A109" s="3">
        <f t="shared" si="2"/>
        <v>63</v>
      </c>
      <c r="B109" s="4"/>
      <c r="C109" s="4">
        <v>5</v>
      </c>
      <c r="D109" s="4"/>
      <c r="E109" s="4"/>
      <c r="F109" s="4"/>
      <c r="G109" s="4"/>
    </row>
    <row r="110" spans="1:7">
      <c r="A110" s="3">
        <f t="shared" si="2"/>
        <v>64</v>
      </c>
      <c r="B110" s="4"/>
      <c r="C110" s="4">
        <v>5</v>
      </c>
      <c r="D110" s="4"/>
      <c r="E110" s="4"/>
      <c r="F110" s="4"/>
      <c r="G110" s="4"/>
    </row>
    <row r="111" spans="1:7">
      <c r="A111" s="3">
        <f t="shared" si="2"/>
        <v>65</v>
      </c>
      <c r="B111" s="4"/>
      <c r="C111" s="4">
        <v>5</v>
      </c>
      <c r="D111" s="4"/>
      <c r="E111" s="4"/>
      <c r="F111" s="4"/>
      <c r="G111" s="4"/>
    </row>
    <row r="112" spans="1:7">
      <c r="A112" s="3">
        <f t="shared" si="2"/>
        <v>66</v>
      </c>
      <c r="B112" s="4"/>
      <c r="C112" s="4">
        <v>5</v>
      </c>
      <c r="D112" s="4"/>
      <c r="E112" s="4"/>
      <c r="F112" s="4"/>
      <c r="G112" s="4"/>
    </row>
    <row r="113" spans="1:7">
      <c r="A113" s="3">
        <f t="shared" si="2"/>
        <v>67</v>
      </c>
      <c r="B113" s="4"/>
      <c r="C113" s="4">
        <v>5</v>
      </c>
      <c r="D113" s="4"/>
      <c r="E113" s="4"/>
      <c r="F113" s="4"/>
      <c r="G113" s="4"/>
    </row>
    <row r="114" spans="1:7">
      <c r="A114" s="3">
        <f t="shared" si="2"/>
        <v>68</v>
      </c>
      <c r="B114" s="4"/>
      <c r="C114" s="4">
        <v>5</v>
      </c>
      <c r="D114" s="4"/>
      <c r="E114" s="4"/>
      <c r="F114" s="4"/>
      <c r="G114" s="4"/>
    </row>
    <row r="115" spans="1:7">
      <c r="A115" s="3">
        <f t="shared" si="2"/>
        <v>69</v>
      </c>
      <c r="B115" s="4"/>
      <c r="C115" s="4">
        <v>5</v>
      </c>
      <c r="D115" s="4"/>
      <c r="E115" s="4"/>
      <c r="F115" s="4"/>
      <c r="G115" s="4"/>
    </row>
    <row r="116" spans="1:7">
      <c r="A116" s="3">
        <f t="shared" si="2"/>
        <v>70</v>
      </c>
      <c r="B116" s="4"/>
      <c r="C116" s="4">
        <v>5</v>
      </c>
      <c r="D116" s="4"/>
      <c r="E116" s="4"/>
      <c r="F116" s="4"/>
      <c r="G116" s="4"/>
    </row>
    <row r="117" spans="1:7">
      <c r="A117" s="3">
        <f t="shared" si="2"/>
        <v>71</v>
      </c>
      <c r="B117" s="4"/>
      <c r="C117" s="4">
        <v>6</v>
      </c>
      <c r="D117" s="4"/>
      <c r="E117" s="4"/>
      <c r="F117" s="4"/>
      <c r="G117" s="4"/>
    </row>
    <row r="118" spans="1:7">
      <c r="A118" s="3">
        <f t="shared" si="2"/>
        <v>72</v>
      </c>
      <c r="B118" s="4"/>
      <c r="C118" s="4">
        <v>6</v>
      </c>
      <c r="D118" s="4"/>
      <c r="E118" s="4"/>
      <c r="F118" s="4"/>
      <c r="G118" s="4"/>
    </row>
    <row r="119" spans="1:7">
      <c r="A119" s="3">
        <f t="shared" si="2"/>
        <v>73</v>
      </c>
      <c r="B119" s="4"/>
      <c r="C119" s="4">
        <v>6</v>
      </c>
      <c r="D119" s="4"/>
      <c r="E119" s="4"/>
      <c r="F119" s="4"/>
      <c r="G119" s="4"/>
    </row>
    <row r="120" spans="1:7">
      <c r="A120" s="3">
        <f t="shared" si="2"/>
        <v>74</v>
      </c>
      <c r="B120" s="4"/>
      <c r="C120" s="4">
        <v>6</v>
      </c>
      <c r="D120" s="4"/>
      <c r="E120" s="4"/>
      <c r="F120" s="4"/>
      <c r="G120" s="4"/>
    </row>
    <row r="121" spans="1:7">
      <c r="A121" s="3">
        <f t="shared" si="2"/>
        <v>75</v>
      </c>
      <c r="B121" s="4"/>
      <c r="C121" s="4">
        <v>6</v>
      </c>
      <c r="D121" s="4"/>
      <c r="E121" s="4"/>
      <c r="F121" s="4"/>
      <c r="G121" s="4"/>
    </row>
    <row r="122" spans="1:7">
      <c r="A122" s="3">
        <f t="shared" si="2"/>
        <v>76</v>
      </c>
      <c r="B122" s="4"/>
      <c r="C122" s="4">
        <v>6</v>
      </c>
      <c r="D122" s="4"/>
      <c r="E122" s="4"/>
      <c r="F122" s="4"/>
      <c r="G122" s="4"/>
    </row>
    <row r="123" spans="1:7">
      <c r="A123" s="3">
        <f t="shared" si="2"/>
        <v>77</v>
      </c>
      <c r="B123" s="4"/>
      <c r="C123" s="4">
        <v>6</v>
      </c>
      <c r="D123" s="4"/>
      <c r="E123" s="4"/>
      <c r="F123" s="4"/>
      <c r="G123" s="4"/>
    </row>
    <row r="124" spans="1:7">
      <c r="A124" s="3">
        <f t="shared" si="2"/>
        <v>78</v>
      </c>
      <c r="B124" s="4"/>
      <c r="C124" s="4">
        <v>6</v>
      </c>
      <c r="D124" s="4"/>
      <c r="E124" s="4"/>
      <c r="F124" s="4"/>
      <c r="G124" s="4"/>
    </row>
    <row r="125" spans="1:7">
      <c r="A125" s="3">
        <f t="shared" si="2"/>
        <v>79</v>
      </c>
      <c r="B125" s="4"/>
      <c r="C125" s="4">
        <v>6</v>
      </c>
      <c r="D125" s="4"/>
      <c r="E125" s="4"/>
      <c r="F125" s="4"/>
      <c r="G125" s="4"/>
    </row>
    <row r="126" spans="1:7">
      <c r="A126" s="3">
        <f t="shared" si="2"/>
        <v>80</v>
      </c>
      <c r="B126" s="4"/>
      <c r="C126" s="4">
        <v>6</v>
      </c>
      <c r="D126" s="4"/>
      <c r="E126" s="4"/>
      <c r="F126" s="4"/>
      <c r="G126" s="4"/>
    </row>
    <row r="127" spans="1:7">
      <c r="A127" s="3">
        <f t="shared" si="2"/>
        <v>81</v>
      </c>
      <c r="B127" s="4"/>
      <c r="C127" s="4">
        <v>6</v>
      </c>
      <c r="D127" s="4"/>
      <c r="E127" s="4"/>
      <c r="F127" s="4"/>
      <c r="G127" s="4"/>
    </row>
    <row r="128" spans="1:7">
      <c r="A128" s="61">
        <f t="shared" si="2"/>
        <v>82</v>
      </c>
      <c r="B128" s="4"/>
      <c r="C128" s="4"/>
      <c r="D128" s="4"/>
      <c r="E128" s="4"/>
      <c r="F128" s="4"/>
      <c r="G128" s="4"/>
    </row>
    <row r="129" spans="1:7">
      <c r="A129" s="61">
        <f t="shared" si="2"/>
        <v>83</v>
      </c>
      <c r="B129" s="4"/>
      <c r="C129" s="4"/>
      <c r="D129" s="4"/>
      <c r="E129" s="4"/>
      <c r="F129" s="4"/>
      <c r="G129" s="4"/>
    </row>
    <row r="130" spans="1:7">
      <c r="A130" s="61">
        <f t="shared" si="2"/>
        <v>84</v>
      </c>
      <c r="B130" s="4"/>
      <c r="C130" s="4">
        <v>6</v>
      </c>
      <c r="D130" s="4"/>
      <c r="E130" s="4"/>
      <c r="F130" s="4"/>
      <c r="G130" s="4"/>
    </row>
    <row r="131" spans="1:7">
      <c r="A131" s="61">
        <f t="shared" si="2"/>
        <v>85</v>
      </c>
      <c r="B131" s="4"/>
      <c r="C131" s="4">
        <v>6</v>
      </c>
      <c r="D131" s="4"/>
      <c r="E131" s="4"/>
      <c r="F131" s="4"/>
      <c r="G131" s="4"/>
    </row>
    <row r="132" spans="1:7">
      <c r="A132" s="137" t="s">
        <v>14</v>
      </c>
      <c r="B132" s="137"/>
      <c r="C132" s="137"/>
      <c r="D132" s="137"/>
      <c r="E132" s="137"/>
      <c r="F132" s="137"/>
      <c r="G132" s="137"/>
    </row>
    <row r="133" spans="1:7" ht="45" customHeight="1">
      <c r="A133" s="8" t="s">
        <v>0</v>
      </c>
      <c r="B133" s="8" t="s">
        <v>15</v>
      </c>
      <c r="C133" s="8" t="s">
        <v>1</v>
      </c>
      <c r="D133" s="136" t="s">
        <v>3</v>
      </c>
      <c r="E133" s="136"/>
      <c r="F133" s="136"/>
      <c r="G133" s="136"/>
    </row>
    <row r="134" spans="1:7">
      <c r="A134" s="14"/>
      <c r="B134" s="14" t="s">
        <v>16</v>
      </c>
      <c r="C134" s="14" t="s">
        <v>17</v>
      </c>
      <c r="D134" s="14">
        <v>1</v>
      </c>
      <c r="E134" s="14">
        <v>2</v>
      </c>
      <c r="F134" s="14">
        <v>3</v>
      </c>
      <c r="G134" s="14">
        <v>4</v>
      </c>
    </row>
    <row r="135" spans="1:7">
      <c r="A135" s="3">
        <f>A131+1</f>
        <v>86</v>
      </c>
      <c r="B135" s="4"/>
      <c r="C135" s="15">
        <v>7</v>
      </c>
      <c r="D135" s="4"/>
      <c r="E135" s="4"/>
      <c r="F135" s="4"/>
      <c r="G135" s="4"/>
    </row>
    <row r="136" spans="1:7">
      <c r="A136" s="3">
        <f t="shared" si="2"/>
        <v>87</v>
      </c>
      <c r="B136" s="4"/>
      <c r="C136" s="15">
        <v>7</v>
      </c>
      <c r="D136" s="4"/>
      <c r="E136" s="4"/>
      <c r="F136" s="4"/>
      <c r="G136" s="4"/>
    </row>
    <row r="137" spans="1:7">
      <c r="A137" s="3">
        <f t="shared" si="2"/>
        <v>88</v>
      </c>
      <c r="B137" s="4"/>
      <c r="C137" s="15">
        <v>7</v>
      </c>
      <c r="D137" s="4"/>
      <c r="E137" s="4"/>
      <c r="F137" s="4"/>
      <c r="G137" s="4"/>
    </row>
    <row r="138" spans="1:7">
      <c r="A138" s="3">
        <f t="shared" si="2"/>
        <v>89</v>
      </c>
      <c r="B138" s="4"/>
      <c r="C138" s="15">
        <v>7</v>
      </c>
      <c r="D138" s="4"/>
      <c r="E138" s="4"/>
      <c r="F138" s="4"/>
      <c r="G138" s="4"/>
    </row>
    <row r="139" spans="1:7">
      <c r="A139" s="3">
        <f t="shared" si="2"/>
        <v>90</v>
      </c>
      <c r="B139" s="4"/>
      <c r="C139" s="15">
        <v>7</v>
      </c>
      <c r="D139" s="4"/>
      <c r="E139" s="4"/>
      <c r="F139" s="4"/>
      <c r="G139" s="4"/>
    </row>
    <row r="140" spans="1:7">
      <c r="A140" s="3">
        <f t="shared" si="2"/>
        <v>91</v>
      </c>
      <c r="B140" s="4"/>
      <c r="C140" s="15">
        <v>7</v>
      </c>
      <c r="D140" s="4"/>
      <c r="E140" s="4"/>
      <c r="F140" s="4"/>
      <c r="G140" s="4"/>
    </row>
    <row r="141" spans="1:7">
      <c r="A141" s="3">
        <f t="shared" si="2"/>
        <v>92</v>
      </c>
      <c r="B141" s="4"/>
      <c r="C141" s="15">
        <v>7</v>
      </c>
      <c r="D141" s="4"/>
      <c r="E141" s="4"/>
      <c r="F141" s="4"/>
      <c r="G141" s="4"/>
    </row>
    <row r="142" spans="1:7">
      <c r="A142" s="3">
        <f t="shared" si="2"/>
        <v>93</v>
      </c>
      <c r="B142" s="4"/>
      <c r="C142" s="15">
        <v>7</v>
      </c>
      <c r="D142" s="4"/>
      <c r="E142" s="4"/>
      <c r="F142" s="4"/>
      <c r="G142" s="4"/>
    </row>
    <row r="143" spans="1:7">
      <c r="A143" s="3">
        <f t="shared" si="2"/>
        <v>94</v>
      </c>
      <c r="B143" s="4"/>
      <c r="C143" s="15">
        <v>7</v>
      </c>
      <c r="D143" s="4"/>
      <c r="E143" s="4"/>
      <c r="F143" s="4"/>
      <c r="G143" s="4"/>
    </row>
    <row r="144" spans="1:7">
      <c r="A144" s="3">
        <f t="shared" si="2"/>
        <v>95</v>
      </c>
      <c r="B144" s="4"/>
      <c r="C144" s="15">
        <v>7</v>
      </c>
      <c r="D144" s="4"/>
      <c r="E144" s="4"/>
      <c r="F144" s="4"/>
      <c r="G144" s="4"/>
    </row>
    <row r="145" spans="1:7">
      <c r="A145" s="3">
        <f t="shared" si="2"/>
        <v>96</v>
      </c>
      <c r="B145" s="4"/>
      <c r="C145" s="15">
        <v>7</v>
      </c>
      <c r="D145" s="4"/>
      <c r="E145" s="4"/>
      <c r="F145" s="4"/>
      <c r="G145" s="4"/>
    </row>
    <row r="146" spans="1:7">
      <c r="A146" s="3">
        <f t="shared" si="2"/>
        <v>97</v>
      </c>
      <c r="B146" s="4"/>
      <c r="C146" s="15">
        <v>7</v>
      </c>
      <c r="D146" s="4"/>
      <c r="E146" s="4"/>
      <c r="F146" s="4"/>
      <c r="G146" s="4"/>
    </row>
    <row r="147" spans="1:7">
      <c r="A147" s="3">
        <f t="shared" si="2"/>
        <v>98</v>
      </c>
      <c r="B147" s="4"/>
      <c r="C147" s="15">
        <v>7</v>
      </c>
      <c r="D147" s="4"/>
      <c r="E147" s="4"/>
      <c r="F147" s="4"/>
      <c r="G147" s="4"/>
    </row>
    <row r="148" spans="1:7">
      <c r="A148" s="3">
        <f t="shared" si="2"/>
        <v>99</v>
      </c>
      <c r="B148" s="4"/>
      <c r="C148" s="15">
        <v>7</v>
      </c>
      <c r="D148" s="4"/>
      <c r="E148" s="4"/>
      <c r="F148" s="4"/>
      <c r="G148" s="4"/>
    </row>
    <row r="149" spans="1:7">
      <c r="A149" s="3">
        <f t="shared" si="2"/>
        <v>100</v>
      </c>
      <c r="B149" s="4"/>
      <c r="C149" s="15">
        <v>7</v>
      </c>
      <c r="D149" s="4"/>
      <c r="E149" s="4"/>
      <c r="F149" s="4"/>
      <c r="G149" s="4"/>
    </row>
    <row r="150" spans="1:7">
      <c r="A150" s="3">
        <f t="shared" si="2"/>
        <v>101</v>
      </c>
      <c r="B150" s="4"/>
      <c r="C150" s="15">
        <v>8</v>
      </c>
      <c r="D150" s="4"/>
      <c r="E150" s="4"/>
      <c r="F150" s="4"/>
      <c r="G150" s="4"/>
    </row>
    <row r="151" spans="1:7">
      <c r="A151" s="3">
        <f t="shared" si="2"/>
        <v>102</v>
      </c>
      <c r="B151" s="4"/>
      <c r="C151" s="15">
        <v>8</v>
      </c>
      <c r="D151" s="4"/>
      <c r="E151" s="4"/>
      <c r="F151" s="4"/>
      <c r="G151" s="4"/>
    </row>
    <row r="152" spans="1:7">
      <c r="A152" s="3">
        <f t="shared" si="2"/>
        <v>103</v>
      </c>
      <c r="B152" s="4"/>
      <c r="C152" s="15">
        <v>8</v>
      </c>
      <c r="D152" s="4"/>
      <c r="E152" s="4"/>
      <c r="F152" s="4"/>
      <c r="G152" s="4"/>
    </row>
    <row r="153" spans="1:7">
      <c r="A153" s="3">
        <f t="shared" si="2"/>
        <v>104</v>
      </c>
      <c r="B153" s="4"/>
      <c r="C153" s="15">
        <v>8</v>
      </c>
      <c r="D153" s="4"/>
      <c r="E153" s="4"/>
      <c r="F153" s="4"/>
      <c r="G153" s="4"/>
    </row>
    <row r="154" spans="1:7">
      <c r="A154" s="3">
        <f t="shared" ref="A154:A195" si="3">A153+1</f>
        <v>105</v>
      </c>
      <c r="B154" s="4"/>
      <c r="C154" s="15">
        <v>8</v>
      </c>
      <c r="D154" s="4"/>
      <c r="E154" s="4"/>
      <c r="F154" s="4"/>
      <c r="G154" s="4"/>
    </row>
    <row r="155" spans="1:7">
      <c r="A155" s="3">
        <f t="shared" si="3"/>
        <v>106</v>
      </c>
      <c r="B155" s="4"/>
      <c r="C155" s="15">
        <v>8</v>
      </c>
      <c r="D155" s="4"/>
      <c r="E155" s="4"/>
      <c r="F155" s="4"/>
      <c r="G155" s="4"/>
    </row>
    <row r="156" spans="1:7">
      <c r="A156" s="3">
        <f t="shared" si="3"/>
        <v>107</v>
      </c>
      <c r="B156" s="4"/>
      <c r="C156" s="15">
        <v>8</v>
      </c>
      <c r="D156" s="4"/>
      <c r="E156" s="4"/>
      <c r="F156" s="4"/>
      <c r="G156" s="4"/>
    </row>
    <row r="157" spans="1:7">
      <c r="A157" s="3">
        <f t="shared" si="3"/>
        <v>108</v>
      </c>
      <c r="B157" s="4"/>
      <c r="C157" s="15">
        <v>8</v>
      </c>
      <c r="D157" s="4"/>
      <c r="E157" s="4"/>
      <c r="F157" s="4"/>
      <c r="G157" s="4"/>
    </row>
    <row r="158" spans="1:7">
      <c r="A158" s="3">
        <f t="shared" si="3"/>
        <v>109</v>
      </c>
      <c r="B158" s="4"/>
      <c r="C158" s="15">
        <v>8</v>
      </c>
      <c r="D158" s="4"/>
      <c r="E158" s="4"/>
      <c r="F158" s="4"/>
      <c r="G158" s="4"/>
    </row>
    <row r="159" spans="1:7">
      <c r="A159" s="3">
        <f t="shared" si="3"/>
        <v>110</v>
      </c>
      <c r="B159" s="4"/>
      <c r="C159" s="15">
        <v>8</v>
      </c>
      <c r="D159" s="4"/>
      <c r="E159" s="4"/>
      <c r="F159" s="4"/>
      <c r="G159" s="4"/>
    </row>
    <row r="160" spans="1:7">
      <c r="A160" s="3">
        <f t="shared" si="3"/>
        <v>111</v>
      </c>
      <c r="B160" s="4"/>
      <c r="C160" s="15">
        <v>8</v>
      </c>
      <c r="D160" s="4"/>
      <c r="E160" s="4"/>
      <c r="F160" s="4"/>
      <c r="G160" s="4"/>
    </row>
    <row r="161" spans="1:7">
      <c r="A161" s="3">
        <f t="shared" si="3"/>
        <v>112</v>
      </c>
      <c r="B161" s="4"/>
      <c r="C161" s="15">
        <v>8</v>
      </c>
      <c r="D161" s="4"/>
      <c r="E161" s="4"/>
      <c r="F161" s="4"/>
      <c r="G161" s="4"/>
    </row>
    <row r="162" spans="1:7">
      <c r="A162" s="3">
        <f t="shared" si="3"/>
        <v>113</v>
      </c>
      <c r="B162" s="4"/>
      <c r="C162" s="15">
        <v>8</v>
      </c>
      <c r="D162" s="4"/>
      <c r="E162" s="4"/>
      <c r="F162" s="4"/>
      <c r="G162" s="4"/>
    </row>
    <row r="163" spans="1:7">
      <c r="A163" s="137" t="s">
        <v>14</v>
      </c>
      <c r="B163" s="137"/>
      <c r="C163" s="137"/>
      <c r="D163" s="137"/>
      <c r="E163" s="137"/>
      <c r="F163" s="137"/>
      <c r="G163" s="137"/>
    </row>
    <row r="164" spans="1:7">
      <c r="A164" s="59" t="s">
        <v>0</v>
      </c>
      <c r="B164" s="59" t="s">
        <v>15</v>
      </c>
      <c r="C164" s="59" t="s">
        <v>1</v>
      </c>
      <c r="D164" s="136" t="s">
        <v>3</v>
      </c>
      <c r="E164" s="136"/>
      <c r="F164" s="136"/>
      <c r="G164" s="136"/>
    </row>
    <row r="165" spans="1:7">
      <c r="A165" s="60"/>
      <c r="B165" s="60" t="s">
        <v>16</v>
      </c>
      <c r="C165" s="60" t="s">
        <v>17</v>
      </c>
      <c r="D165" s="60">
        <v>1</v>
      </c>
      <c r="E165" s="60">
        <v>2</v>
      </c>
      <c r="F165" s="60">
        <v>3</v>
      </c>
      <c r="G165" s="60">
        <v>4</v>
      </c>
    </row>
    <row r="166" spans="1:7">
      <c r="A166" s="3">
        <f>A162+1</f>
        <v>114</v>
      </c>
      <c r="B166" s="4"/>
      <c r="C166" s="15"/>
      <c r="D166" s="4"/>
      <c r="E166" s="4"/>
      <c r="F166" s="4"/>
      <c r="G166" s="4"/>
    </row>
    <row r="167" spans="1:7">
      <c r="A167" s="3">
        <f t="shared" si="3"/>
        <v>115</v>
      </c>
      <c r="B167" s="4"/>
      <c r="C167" s="15"/>
      <c r="D167" s="4"/>
      <c r="E167" s="4"/>
      <c r="F167" s="4"/>
      <c r="G167" s="4"/>
    </row>
    <row r="168" spans="1:7">
      <c r="A168" s="3">
        <f t="shared" si="3"/>
        <v>116</v>
      </c>
      <c r="B168" s="4"/>
      <c r="C168" s="15"/>
      <c r="D168" s="4"/>
      <c r="E168" s="4"/>
      <c r="F168" s="4"/>
      <c r="G168" s="4"/>
    </row>
    <row r="169" spans="1:7">
      <c r="A169" s="3">
        <f t="shared" si="3"/>
        <v>117</v>
      </c>
      <c r="B169" s="4"/>
      <c r="C169" s="15"/>
      <c r="D169" s="4"/>
      <c r="E169" s="4"/>
      <c r="F169" s="4"/>
      <c r="G169" s="4"/>
    </row>
    <row r="170" spans="1:7">
      <c r="A170" s="3">
        <f t="shared" si="3"/>
        <v>118</v>
      </c>
      <c r="B170" s="4"/>
      <c r="C170" s="15"/>
      <c r="D170" s="4"/>
      <c r="E170" s="4"/>
      <c r="F170" s="4"/>
      <c r="G170" s="4"/>
    </row>
    <row r="171" spans="1:7">
      <c r="A171" s="3">
        <f t="shared" si="3"/>
        <v>119</v>
      </c>
      <c r="B171" s="4"/>
      <c r="C171" s="15"/>
      <c r="D171" s="4"/>
      <c r="E171" s="4"/>
      <c r="F171" s="4"/>
      <c r="G171" s="4"/>
    </row>
    <row r="172" spans="1:7">
      <c r="A172" s="3">
        <f t="shared" si="3"/>
        <v>120</v>
      </c>
      <c r="B172" s="4"/>
      <c r="C172" s="15"/>
      <c r="D172" s="4"/>
      <c r="E172" s="4"/>
      <c r="F172" s="4"/>
      <c r="G172" s="4"/>
    </row>
    <row r="173" spans="1:7">
      <c r="A173" s="3">
        <f t="shared" si="3"/>
        <v>121</v>
      </c>
      <c r="B173" s="4"/>
      <c r="C173" s="15"/>
      <c r="D173" s="4"/>
      <c r="E173" s="4"/>
      <c r="F173" s="4"/>
      <c r="G173" s="4"/>
    </row>
    <row r="174" spans="1:7">
      <c r="A174" s="3">
        <f t="shared" si="3"/>
        <v>122</v>
      </c>
      <c r="B174" s="4"/>
      <c r="C174" s="15"/>
      <c r="D174" s="4"/>
      <c r="E174" s="4"/>
      <c r="F174" s="4"/>
      <c r="G174" s="4"/>
    </row>
    <row r="175" spans="1:7">
      <c r="A175" s="3">
        <f t="shared" si="3"/>
        <v>123</v>
      </c>
      <c r="B175" s="4"/>
      <c r="C175" s="15"/>
      <c r="D175" s="4"/>
      <c r="E175" s="4"/>
      <c r="F175" s="4"/>
      <c r="G175" s="4"/>
    </row>
    <row r="176" spans="1:7">
      <c r="A176" s="3">
        <f t="shared" si="3"/>
        <v>124</v>
      </c>
      <c r="B176" s="4"/>
      <c r="C176" s="15"/>
      <c r="D176" s="4"/>
      <c r="E176" s="4"/>
      <c r="F176" s="4"/>
      <c r="G176" s="4"/>
    </row>
    <row r="177" spans="1:7">
      <c r="A177" s="3">
        <f t="shared" si="3"/>
        <v>125</v>
      </c>
      <c r="B177" s="4"/>
      <c r="C177" s="15"/>
      <c r="D177" s="4"/>
      <c r="E177" s="4"/>
      <c r="F177" s="4"/>
      <c r="G177" s="4"/>
    </row>
    <row r="178" spans="1:7">
      <c r="A178" s="3">
        <f t="shared" si="3"/>
        <v>126</v>
      </c>
      <c r="B178" s="4"/>
      <c r="C178" s="15"/>
      <c r="D178" s="4"/>
      <c r="E178" s="4"/>
      <c r="F178" s="4"/>
      <c r="G178" s="4"/>
    </row>
    <row r="179" spans="1:7">
      <c r="A179" s="3">
        <f t="shared" si="3"/>
        <v>127</v>
      </c>
      <c r="B179" s="4"/>
      <c r="C179" s="15"/>
      <c r="D179" s="4"/>
      <c r="E179" s="4"/>
      <c r="F179" s="4"/>
      <c r="G179" s="4"/>
    </row>
    <row r="180" spans="1:7">
      <c r="A180" s="61">
        <f t="shared" si="3"/>
        <v>128</v>
      </c>
      <c r="B180" s="4"/>
      <c r="C180" s="15"/>
      <c r="D180" s="4"/>
      <c r="E180" s="4"/>
      <c r="F180" s="4"/>
      <c r="G180" s="4"/>
    </row>
    <row r="181" spans="1:7">
      <c r="A181" s="61">
        <f t="shared" si="3"/>
        <v>129</v>
      </c>
      <c r="B181" s="4"/>
      <c r="C181" s="15"/>
      <c r="D181" s="4"/>
      <c r="E181" s="4"/>
      <c r="F181" s="4"/>
      <c r="G181" s="4"/>
    </row>
    <row r="182" spans="1:7">
      <c r="A182" s="61">
        <f t="shared" si="3"/>
        <v>130</v>
      </c>
      <c r="B182" s="4"/>
      <c r="C182" s="15"/>
      <c r="D182" s="4"/>
      <c r="E182" s="4"/>
      <c r="F182" s="4"/>
      <c r="G182" s="4"/>
    </row>
    <row r="183" spans="1:7">
      <c r="A183" s="61">
        <f t="shared" si="3"/>
        <v>131</v>
      </c>
      <c r="B183" s="4"/>
      <c r="C183" s="4"/>
      <c r="D183" s="4"/>
      <c r="E183" s="4"/>
      <c r="F183" s="4"/>
      <c r="G183" s="4"/>
    </row>
    <row r="184" spans="1:7">
      <c r="A184" s="61">
        <f t="shared" si="3"/>
        <v>132</v>
      </c>
      <c r="B184" s="4"/>
      <c r="C184" s="4"/>
      <c r="D184" s="4"/>
      <c r="E184" s="4"/>
      <c r="F184" s="4"/>
      <c r="G184" s="4"/>
    </row>
    <row r="185" spans="1:7">
      <c r="A185" s="61">
        <f t="shared" si="3"/>
        <v>133</v>
      </c>
      <c r="B185" s="4"/>
      <c r="C185" s="4"/>
      <c r="D185" s="4"/>
      <c r="E185" s="4"/>
      <c r="F185" s="4"/>
      <c r="G185" s="4"/>
    </row>
    <row r="186" spans="1:7">
      <c r="A186" s="61">
        <f t="shared" si="3"/>
        <v>134</v>
      </c>
      <c r="B186" s="4"/>
      <c r="C186" s="4"/>
      <c r="D186" s="4"/>
      <c r="E186" s="4"/>
      <c r="F186" s="4"/>
      <c r="G186" s="4"/>
    </row>
    <row r="187" spans="1:7">
      <c r="A187" s="61">
        <f t="shared" si="3"/>
        <v>135</v>
      </c>
      <c r="B187" s="4"/>
      <c r="C187" s="4"/>
      <c r="D187" s="4"/>
      <c r="E187" s="4"/>
      <c r="F187" s="4"/>
      <c r="G187" s="4"/>
    </row>
    <row r="188" spans="1:7">
      <c r="A188" s="61">
        <f t="shared" si="3"/>
        <v>136</v>
      </c>
      <c r="B188" s="4"/>
      <c r="C188" s="4"/>
      <c r="D188" s="4"/>
      <c r="E188" s="4"/>
      <c r="F188" s="4"/>
      <c r="G188" s="4"/>
    </row>
    <row r="189" spans="1:7">
      <c r="A189" s="61">
        <f t="shared" si="3"/>
        <v>137</v>
      </c>
      <c r="B189" s="4"/>
      <c r="C189" s="4"/>
      <c r="D189" s="4"/>
      <c r="E189" s="4"/>
      <c r="F189" s="4"/>
      <c r="G189" s="4"/>
    </row>
    <row r="190" spans="1:7">
      <c r="A190" s="61">
        <f t="shared" si="3"/>
        <v>138</v>
      </c>
      <c r="B190" s="4"/>
      <c r="C190" s="4"/>
      <c r="D190" s="4"/>
      <c r="E190" s="4"/>
      <c r="F190" s="4"/>
      <c r="G190" s="4"/>
    </row>
    <row r="191" spans="1:7">
      <c r="A191" s="61">
        <f t="shared" si="3"/>
        <v>139</v>
      </c>
      <c r="B191" s="4"/>
      <c r="C191" s="4"/>
      <c r="D191" s="4"/>
      <c r="E191" s="4"/>
      <c r="F191" s="4"/>
      <c r="G191" s="4"/>
    </row>
    <row r="192" spans="1:7">
      <c r="A192" s="61">
        <f t="shared" si="3"/>
        <v>140</v>
      </c>
      <c r="B192" s="4"/>
      <c r="C192" s="4"/>
      <c r="D192" s="4"/>
      <c r="E192" s="4"/>
      <c r="F192" s="4"/>
      <c r="G192" s="4"/>
    </row>
    <row r="193" spans="1:7">
      <c r="A193" s="61">
        <f t="shared" si="3"/>
        <v>141</v>
      </c>
      <c r="B193" s="4"/>
      <c r="C193" s="4"/>
      <c r="D193" s="4"/>
      <c r="E193" s="4"/>
      <c r="F193" s="4"/>
      <c r="G193" s="4"/>
    </row>
    <row r="194" spans="1:7">
      <c r="A194" s="61">
        <f t="shared" si="3"/>
        <v>142</v>
      </c>
      <c r="B194" s="4"/>
      <c r="C194" s="4"/>
      <c r="D194" s="4"/>
      <c r="E194" s="4"/>
      <c r="F194" s="4"/>
      <c r="G194" s="4"/>
    </row>
    <row r="195" spans="1:7">
      <c r="A195" s="61">
        <f t="shared" si="3"/>
        <v>143</v>
      </c>
      <c r="B195" s="4"/>
      <c r="C195" s="4"/>
      <c r="D195" s="4"/>
      <c r="E195" s="4"/>
      <c r="F195" s="4"/>
      <c r="G195" s="4"/>
    </row>
    <row r="196" spans="1:7">
      <c r="A196" s="137" t="s">
        <v>14</v>
      </c>
      <c r="B196" s="137"/>
      <c r="C196" s="137"/>
      <c r="D196" s="137"/>
      <c r="E196" s="137"/>
      <c r="F196" s="137"/>
      <c r="G196" s="137"/>
    </row>
    <row r="197" spans="1:7">
      <c r="A197" s="8" t="s">
        <v>0</v>
      </c>
      <c r="B197" s="8" t="s">
        <v>15</v>
      </c>
      <c r="C197" s="8" t="s">
        <v>1</v>
      </c>
      <c r="D197" s="136" t="s">
        <v>3</v>
      </c>
      <c r="E197" s="136"/>
      <c r="F197" s="136"/>
      <c r="G197" s="136"/>
    </row>
    <row r="198" spans="1:7">
      <c r="A198" s="14"/>
      <c r="B198" s="14" t="s">
        <v>16</v>
      </c>
      <c r="C198" s="14" t="s">
        <v>17</v>
      </c>
      <c r="D198" s="14">
        <v>1</v>
      </c>
      <c r="E198" s="14">
        <v>2</v>
      </c>
      <c r="F198" s="14">
        <v>3</v>
      </c>
      <c r="G198" s="14">
        <v>4</v>
      </c>
    </row>
    <row r="199" spans="1:7">
      <c r="A199" s="3">
        <f>A195+1</f>
        <v>144</v>
      </c>
      <c r="B199" s="4"/>
      <c r="C199" s="4"/>
      <c r="D199" s="4"/>
      <c r="E199" s="4"/>
      <c r="F199" s="4"/>
      <c r="G199" s="4"/>
    </row>
    <row r="200" spans="1:7">
      <c r="A200" s="3">
        <f t="shared" ref="A200:A228" si="4">A199+1</f>
        <v>145</v>
      </c>
      <c r="B200" s="4"/>
      <c r="C200" s="4"/>
      <c r="D200" s="4"/>
      <c r="E200" s="4"/>
      <c r="F200" s="4"/>
      <c r="G200" s="4"/>
    </row>
    <row r="201" spans="1:7">
      <c r="A201" s="3">
        <f t="shared" si="4"/>
        <v>146</v>
      </c>
      <c r="B201" s="4"/>
      <c r="C201" s="4"/>
      <c r="D201" s="4"/>
      <c r="E201" s="4"/>
      <c r="F201" s="4"/>
      <c r="G201" s="4"/>
    </row>
    <row r="202" spans="1:7">
      <c r="A202" s="3">
        <f t="shared" si="4"/>
        <v>147</v>
      </c>
      <c r="B202" s="4"/>
      <c r="C202" s="4"/>
      <c r="D202" s="4"/>
      <c r="E202" s="4"/>
      <c r="F202" s="4"/>
      <c r="G202" s="4"/>
    </row>
    <row r="203" spans="1:7">
      <c r="A203" s="3">
        <f t="shared" si="4"/>
        <v>148</v>
      </c>
      <c r="B203" s="4"/>
      <c r="C203" s="4"/>
      <c r="D203" s="4"/>
      <c r="E203" s="4"/>
      <c r="F203" s="4"/>
      <c r="G203" s="4"/>
    </row>
    <row r="204" spans="1:7">
      <c r="A204" s="3">
        <f t="shared" si="4"/>
        <v>149</v>
      </c>
      <c r="B204" s="4"/>
      <c r="C204" s="4"/>
      <c r="D204" s="4"/>
      <c r="E204" s="4"/>
      <c r="F204" s="4"/>
      <c r="G204" s="4"/>
    </row>
    <row r="205" spans="1:7">
      <c r="A205" s="3">
        <f t="shared" si="4"/>
        <v>150</v>
      </c>
      <c r="B205" s="4"/>
      <c r="C205" s="4"/>
      <c r="D205" s="4"/>
      <c r="E205" s="4"/>
      <c r="F205" s="4"/>
      <c r="G205" s="4"/>
    </row>
    <row r="206" spans="1:7">
      <c r="A206" s="3">
        <f t="shared" si="4"/>
        <v>151</v>
      </c>
      <c r="B206" s="4"/>
      <c r="C206" s="4"/>
      <c r="D206" s="4"/>
      <c r="E206" s="4"/>
      <c r="F206" s="4"/>
      <c r="G206" s="4"/>
    </row>
    <row r="207" spans="1:7">
      <c r="A207" s="3">
        <f t="shared" si="4"/>
        <v>152</v>
      </c>
      <c r="B207" s="4"/>
      <c r="C207" s="4"/>
      <c r="D207" s="4"/>
      <c r="E207" s="4"/>
      <c r="F207" s="4"/>
      <c r="G207" s="4"/>
    </row>
    <row r="208" spans="1:7">
      <c r="A208" s="3">
        <f t="shared" si="4"/>
        <v>153</v>
      </c>
      <c r="B208" s="4"/>
      <c r="C208" s="4"/>
      <c r="D208" s="4"/>
      <c r="E208" s="4"/>
      <c r="F208" s="4"/>
      <c r="G208" s="4"/>
    </row>
    <row r="209" spans="1:7">
      <c r="A209" s="3">
        <f t="shared" si="4"/>
        <v>154</v>
      </c>
      <c r="B209" s="4"/>
      <c r="C209" s="4"/>
      <c r="D209" s="4"/>
      <c r="E209" s="4"/>
      <c r="F209" s="4"/>
      <c r="G209" s="4"/>
    </row>
    <row r="210" spans="1:7">
      <c r="A210" s="3">
        <f t="shared" si="4"/>
        <v>155</v>
      </c>
      <c r="B210" s="4"/>
      <c r="C210" s="4"/>
      <c r="D210" s="4"/>
      <c r="E210" s="4"/>
      <c r="F210" s="4"/>
      <c r="G210" s="4"/>
    </row>
    <row r="211" spans="1:7">
      <c r="A211" s="3">
        <f t="shared" si="4"/>
        <v>156</v>
      </c>
      <c r="B211" s="4"/>
      <c r="C211" s="4"/>
      <c r="D211" s="4"/>
      <c r="E211" s="4"/>
      <c r="F211" s="4"/>
      <c r="G211" s="4"/>
    </row>
    <row r="212" spans="1:7">
      <c r="A212" s="3">
        <f t="shared" si="4"/>
        <v>157</v>
      </c>
      <c r="B212" s="4"/>
      <c r="C212" s="4"/>
      <c r="D212" s="4"/>
      <c r="E212" s="4"/>
      <c r="F212" s="4"/>
      <c r="G212" s="4"/>
    </row>
    <row r="213" spans="1:7">
      <c r="A213" s="3">
        <f t="shared" si="4"/>
        <v>158</v>
      </c>
      <c r="B213" s="4"/>
      <c r="C213" s="4"/>
      <c r="D213" s="4"/>
      <c r="E213" s="4"/>
      <c r="F213" s="4"/>
      <c r="G213" s="4"/>
    </row>
    <row r="214" spans="1:7">
      <c r="A214" s="3">
        <f t="shared" si="4"/>
        <v>159</v>
      </c>
      <c r="B214" s="4"/>
      <c r="C214" s="4"/>
      <c r="D214" s="4"/>
      <c r="E214" s="4"/>
      <c r="F214" s="4"/>
      <c r="G214" s="4"/>
    </row>
    <row r="215" spans="1:7">
      <c r="A215" s="3">
        <f t="shared" si="4"/>
        <v>160</v>
      </c>
      <c r="B215" s="4"/>
      <c r="C215" s="4"/>
      <c r="D215" s="4"/>
      <c r="E215" s="4"/>
      <c r="F215" s="4"/>
      <c r="G215" s="4"/>
    </row>
    <row r="216" spans="1:7">
      <c r="A216" s="3">
        <f t="shared" si="4"/>
        <v>161</v>
      </c>
      <c r="B216" s="4"/>
      <c r="C216" s="4"/>
      <c r="D216" s="4"/>
      <c r="E216" s="4"/>
      <c r="F216" s="4"/>
      <c r="G216" s="4"/>
    </row>
    <row r="217" spans="1:7">
      <c r="A217" s="3">
        <f t="shared" si="4"/>
        <v>162</v>
      </c>
      <c r="B217" s="4"/>
      <c r="C217" s="4"/>
      <c r="D217" s="4"/>
      <c r="E217" s="4"/>
      <c r="F217" s="4"/>
      <c r="G217" s="4"/>
    </row>
    <row r="218" spans="1:7">
      <c r="A218" s="3">
        <f t="shared" si="4"/>
        <v>163</v>
      </c>
      <c r="B218" s="4"/>
      <c r="C218" s="4"/>
      <c r="D218" s="4"/>
      <c r="E218" s="4"/>
      <c r="F218" s="4"/>
      <c r="G218" s="4"/>
    </row>
    <row r="219" spans="1:7">
      <c r="A219" s="3">
        <f t="shared" si="4"/>
        <v>164</v>
      </c>
      <c r="B219" s="4"/>
      <c r="C219" s="4"/>
      <c r="D219" s="4"/>
      <c r="E219" s="4"/>
      <c r="F219" s="4"/>
      <c r="G219" s="4"/>
    </row>
    <row r="220" spans="1:7">
      <c r="A220" s="3">
        <f t="shared" si="4"/>
        <v>165</v>
      </c>
      <c r="B220" s="4"/>
      <c r="C220" s="4"/>
      <c r="D220" s="4"/>
      <c r="E220" s="4"/>
      <c r="F220" s="4"/>
      <c r="G220" s="4"/>
    </row>
    <row r="221" spans="1:7">
      <c r="A221" s="3">
        <f t="shared" si="4"/>
        <v>166</v>
      </c>
      <c r="B221" s="4"/>
      <c r="C221" s="4"/>
      <c r="D221" s="4"/>
      <c r="E221" s="4"/>
      <c r="F221" s="4"/>
      <c r="G221" s="4"/>
    </row>
    <row r="222" spans="1:7">
      <c r="A222" s="3">
        <f t="shared" si="4"/>
        <v>167</v>
      </c>
      <c r="B222" s="4"/>
      <c r="C222" s="4"/>
      <c r="D222" s="4"/>
      <c r="E222" s="4"/>
      <c r="F222" s="4"/>
      <c r="G222" s="4"/>
    </row>
    <row r="223" spans="1:7">
      <c r="A223" s="3">
        <f t="shared" si="4"/>
        <v>168</v>
      </c>
      <c r="B223" s="4"/>
      <c r="C223" s="4"/>
      <c r="D223" s="4"/>
      <c r="E223" s="4"/>
      <c r="F223" s="4"/>
      <c r="G223" s="4"/>
    </row>
    <row r="224" spans="1:7">
      <c r="A224" s="3">
        <f t="shared" si="4"/>
        <v>169</v>
      </c>
      <c r="B224" s="4"/>
      <c r="C224" s="4"/>
      <c r="D224" s="4"/>
      <c r="E224" s="4"/>
      <c r="F224" s="4"/>
      <c r="G224" s="4"/>
    </row>
    <row r="225" spans="1:7">
      <c r="A225" s="3">
        <f t="shared" si="4"/>
        <v>170</v>
      </c>
      <c r="B225" s="4"/>
      <c r="C225" s="4"/>
      <c r="D225" s="4"/>
      <c r="E225" s="4"/>
      <c r="F225" s="4"/>
      <c r="G225" s="4"/>
    </row>
    <row r="226" spans="1:7">
      <c r="A226" s="3">
        <f t="shared" si="4"/>
        <v>171</v>
      </c>
      <c r="B226" s="4"/>
      <c r="C226" s="4"/>
      <c r="D226" s="4"/>
      <c r="E226" s="4"/>
      <c r="F226" s="4"/>
      <c r="G226" s="4"/>
    </row>
    <row r="227" spans="1:7">
      <c r="A227" s="3">
        <f t="shared" si="4"/>
        <v>172</v>
      </c>
      <c r="B227" s="4"/>
      <c r="C227" s="4"/>
      <c r="D227" s="4"/>
      <c r="E227" s="4"/>
      <c r="F227" s="4"/>
      <c r="G227" s="4"/>
    </row>
    <row r="228" spans="1:7">
      <c r="A228" s="3">
        <f t="shared" si="4"/>
        <v>173</v>
      </c>
      <c r="B228" s="4"/>
      <c r="C228" s="4"/>
      <c r="D228" s="4"/>
      <c r="E228" s="4"/>
      <c r="F228" s="4"/>
      <c r="G228" s="4"/>
    </row>
  </sheetData>
  <sortState ref="B19:I31">
    <sortCondition ref="I19:I31"/>
  </sortState>
  <mergeCells count="14">
    <mergeCell ref="A1:D1"/>
    <mergeCell ref="A100:G100"/>
    <mergeCell ref="D101:G101"/>
    <mergeCell ref="A163:G163"/>
    <mergeCell ref="D164:G164"/>
    <mergeCell ref="D197:G197"/>
    <mergeCell ref="A21:E21"/>
    <mergeCell ref="D39:G39"/>
    <mergeCell ref="A38:G38"/>
    <mergeCell ref="A69:G69"/>
    <mergeCell ref="D70:G70"/>
    <mergeCell ref="D133:G133"/>
    <mergeCell ref="A132:G132"/>
    <mergeCell ref="A196:G196"/>
  </mergeCells>
  <pageMargins left="0.7" right="0.7" top="0.75" bottom="0.75" header="0.3" footer="0.3"/>
  <pageSetup paperSize="9" orientation="landscape" horizontalDpi="4294967293" verticalDpi="0" r:id="rId1"/>
  <rowBreaks count="3" manualBreakCount="3">
    <brk id="20" max="16383" man="1"/>
    <brk id="37" max="16383" man="1"/>
    <brk id="131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113"/>
  <sheetViews>
    <sheetView topLeftCell="A16" zoomScale="130" zoomScaleNormal="130" workbookViewId="0">
      <selection activeCell="I1" sqref="I1"/>
    </sheetView>
  </sheetViews>
  <sheetFormatPr defaultRowHeight="15"/>
  <cols>
    <col min="1" max="1" width="9.140625" style="2"/>
    <col min="2" max="2" width="18.140625" customWidth="1"/>
    <col min="3" max="5" width="13.85546875" customWidth="1"/>
    <col min="6" max="7" width="9.140625" customWidth="1"/>
  </cols>
  <sheetData>
    <row r="1" spans="1:13" ht="18.75">
      <c r="A1" s="139" t="s">
        <v>18</v>
      </c>
      <c r="B1" s="139"/>
      <c r="C1" s="139"/>
      <c r="D1" s="139"/>
      <c r="E1" s="139"/>
      <c r="F1" s="139"/>
      <c r="G1" s="139"/>
      <c r="H1" s="139"/>
      <c r="I1" s="18"/>
      <c r="J1" s="18"/>
      <c r="K1" s="18"/>
      <c r="L1" s="18"/>
      <c r="M1" s="18"/>
    </row>
    <row r="2" spans="1:13" ht="18.75">
      <c r="A2" s="138" t="str">
        <f>'OSNOVNI PODACI'!B24</f>
        <v>HODANJE NA ŠTAKAMA</v>
      </c>
      <c r="B2" s="138"/>
      <c r="C2" s="138"/>
      <c r="D2" s="138"/>
      <c r="E2" s="138"/>
      <c r="F2" s="138"/>
      <c r="G2" s="138"/>
      <c r="H2" s="138"/>
    </row>
    <row r="3" spans="1:13">
      <c r="A3" s="133" t="s">
        <v>0</v>
      </c>
      <c r="B3" s="133" t="s">
        <v>1</v>
      </c>
      <c r="C3" s="133" t="s">
        <v>9</v>
      </c>
      <c r="D3" s="133" t="s">
        <v>96</v>
      </c>
      <c r="E3" s="133" t="s">
        <v>38</v>
      </c>
      <c r="F3" s="133" t="s">
        <v>39</v>
      </c>
      <c r="G3" s="133" t="s">
        <v>8</v>
      </c>
      <c r="H3" s="133" t="s">
        <v>72</v>
      </c>
      <c r="I3" s="99" t="s">
        <v>97</v>
      </c>
    </row>
    <row r="4" spans="1:13" ht="15" customHeight="1">
      <c r="A4" s="79">
        <v>1</v>
      </c>
      <c r="B4" s="80" t="str">
        <f>IF('OSNOVNI PODACI'!B3&gt;"",'OSNOVNI PODACI'!B3,"")</f>
        <v>ČRNEC</v>
      </c>
      <c r="C4" s="114">
        <v>2.4258101851851854E-3</v>
      </c>
      <c r="D4" s="114"/>
      <c r="E4" s="115">
        <f>C4+D4</f>
        <v>2.4258101851851854E-3</v>
      </c>
      <c r="F4" s="96">
        <f>IF(I4="",IF(H4=1,'OSNOVNI PODACI'!G3,IF(H4=2,'OSNOVNI PODACI'!G4,IF(H4=3,'OSNOVNI PODACI'!G5,IF(H4=4,'OSNOVNI PODACI'!G6,IF(H4=5,'OSNOVNI PODACI'!G7,IF(H4=6,'OSNOVNI PODACI'!G8,IF(H4=7,'OSNOVNI PODACI'!G9,IF(H4=8,'OSNOVNI PODACI'!G10,IF(H4=9,'OSNOVNI PODACI'!G11,IF(H4=10,'OSNOVNI PODACI'!G12,IF(H4=11,'OSNOVNI PODACI'!G13,IF(H4=12,'OSNOVNI PODACI'!G14,IF(H4=13,'OSNOVNI PODACI'!G15,IF(H4=14,'OSNOVNI PODACI'!G16,IF(H4=15,'OSNOVNI PODACI'!G17,'OSNOVNI PODACI'!G18))))))))))))))),'OSNOVNI PODACI'!G18)</f>
        <v>10</v>
      </c>
      <c r="G4" s="116">
        <f>LARGE(E4:E15,9)</f>
        <v>6.9120370370370375E-4</v>
      </c>
      <c r="H4" s="82">
        <f>IF(E4=G4,1,IF(E4=G5,2,IF(E4=G6,3,IF(E4=G7,4,IF(E4=G8,5,IF(E4=G9,6,IF(E4=G10,7,IF(E4=G11,8,IF(E4=G12,9,IF(E4=G13,10,IF(E4=G14,11,IF(E4=G15,12,IF(E4=G16,13,IF(E4=G17,14,IF(E4=G18,15,"")))))))))))))))</f>
        <v>9</v>
      </c>
      <c r="I4" s="4"/>
    </row>
    <row r="5" spans="1:13" ht="15.75">
      <c r="A5" s="79">
        <f>A4+1</f>
        <v>2</v>
      </c>
      <c r="B5" s="80" t="str">
        <f>IF('OSNOVNI PODACI'!B4&gt;"",'OSNOVNI PODACI'!B4,"")</f>
        <v>JALKOVEC</v>
      </c>
      <c r="C5" s="114">
        <v>1.0598379629629629E-3</v>
      </c>
      <c r="D5" s="114"/>
      <c r="E5" s="115">
        <f>C5+D5</f>
        <v>1.0598379629629629E-3</v>
      </c>
      <c r="F5" s="96">
        <f>IF(I5="",IF(H5=1,'OSNOVNI PODACI'!G3,IF(H5=2,'OSNOVNI PODACI'!G4,IF(H5=3,'OSNOVNI PODACI'!G5,IF(H5=4,'OSNOVNI PODACI'!G6,IF(H5=5,'OSNOVNI PODACI'!G7,IF(H5=6,'OSNOVNI PODACI'!G8,IF(H5=7,'OSNOVNI PODACI'!G9,IF(H5=8,'OSNOVNI PODACI'!G10,IF(H5=9,'OSNOVNI PODACI'!G11,IF(H5=10,'OSNOVNI PODACI'!G12,IF(H5=11,'OSNOVNI PODACI'!G13,IF(H5=12,'OSNOVNI PODACI'!G14,IF(H5=13,'OSNOVNI PODACI'!G15,IF(H5=14,'OSNOVNI PODACI'!G16,IF(H5=15,'OSNOVNI PODACI'!G17,K5))))))))))))))),'OSNOVNI PODACI'!G18)</f>
        <v>16</v>
      </c>
      <c r="G5" s="116">
        <f>LARGE(E4:E15,8)</f>
        <v>7.6493055555555548E-4</v>
      </c>
      <c r="H5" s="82">
        <f>IF(E5=G4,1,IF(E5=G5,2,IF(E5=G6,3,IF(E5=G7,4,IF(E5=G8,5,IF(E5=G9,6,IF(E5=G10,7,IF(E5=G11,8,IF(E5=G12,9,IF(E5=G13,10,IF(E5=G14,11,IF(E5=G15,12,IF(E5=G16,13,IF(E5=G17,14,IF(E5=G18,15,"")))))))))))))))</f>
        <v>6</v>
      </c>
      <c r="I5" s="4"/>
    </row>
    <row r="6" spans="1:13" ht="15.75">
      <c r="A6" s="79">
        <f t="shared" ref="A6:A12" si="0">A5+1</f>
        <v>3</v>
      </c>
      <c r="B6" s="80" t="str">
        <f>IF('OSNOVNI PODACI'!B5&gt;"",'OSNOVNI PODACI'!B5,"")</f>
        <v>LANČIĆ</v>
      </c>
      <c r="C6" s="114">
        <v>8.8784722222222216E-4</v>
      </c>
      <c r="D6" s="114"/>
      <c r="E6" s="115">
        <f t="shared" ref="E6:E12" si="1">C6+D6</f>
        <v>8.8784722222222216E-4</v>
      </c>
      <c r="F6" s="96">
        <f>IF(I6="",IF(H6=1,'OSNOVNI PODACI'!G3,IF(H6=2,'OSNOVNI PODACI'!G4,IF(H6=3,'OSNOVNI PODACI'!G5,IF(H6=4,'OSNOVNI PODACI'!G6,IF(H6=5,'OSNOVNI PODACI'!G7,IF(H6=6,'OSNOVNI PODACI'!G8,IF(H6=7,'OSNOVNI PODACI'!G9,IF(H6=8,'OSNOVNI PODACI'!G10,IF(H6=9,'OSNOVNI PODACI'!G11,IF(H6=10,'OSNOVNI PODACI'!G12,IF(H6=11,'OSNOVNI PODACI'!G13,IF(H6=12,'OSNOVNI PODACI'!G14,IF(H6=13,'OSNOVNI PODACI'!G15,IF(H6=14,'OSNOVNI PODACI'!G16,IF(H6=15,'OSNOVNI PODACI'!G17,0))))))))))))))),'OSNOVNI PODACI'!G18)</f>
        <v>18</v>
      </c>
      <c r="G6" s="116">
        <f>LARGE(E4:E15,7)</f>
        <v>8.3877314814814806E-4</v>
      </c>
      <c r="H6" s="82">
        <f>IF(E6=G4,1,IF(E6=G5,2,IF(E6=G6,3,IF(E6=G7,4,IF(E6=G8,5,IF(E6=G9,6,IF(E6=G10,7,IF(E6=G11,8,IF(E6=G12,9,IF(E6=G13,10,IF(E6=G14,11,IF(E6=G15,12,IF(E6=G16,13,IF(E6=G17,14,IF(E6=G18,15,"")))))))))))))))</f>
        <v>5</v>
      </c>
      <c r="I6" s="4"/>
    </row>
    <row r="7" spans="1:13" ht="15.75">
      <c r="A7" s="79">
        <f t="shared" si="0"/>
        <v>4</v>
      </c>
      <c r="B7" s="80" t="str">
        <f>IF('OSNOVNI PODACI'!B6&gt;"",'OSNOVNI PODACI'!B6,"")</f>
        <v>GORNJI BOGIČEVCI</v>
      </c>
      <c r="C7" s="114">
        <v>1.2246527777777778E-3</v>
      </c>
      <c r="D7" s="114"/>
      <c r="E7" s="115">
        <f t="shared" si="1"/>
        <v>1.2246527777777778E-3</v>
      </c>
      <c r="F7" s="96">
        <f>IF(I7="",IF(H7=1,'OSNOVNI PODACI'!G3,IF(H7=2,'OSNOVNI PODACI'!G4,IF(H7=3,'OSNOVNI PODACI'!G5,IF(H7=4,'OSNOVNI PODACI'!G6,IF(H7=5,'OSNOVNI PODACI'!G7,IF(H7=6,'OSNOVNI PODACI'!G8,IF(H7=7,'OSNOVNI PODACI'!G9,IF(H7=8,'OSNOVNI PODACI'!G10,IF(H7=9,'OSNOVNI PODACI'!G11,IF(H7=10,'OSNOVNI PODACI'!G12,IF(H7=11,'OSNOVNI PODACI'!G13,IF(H7=12,'OSNOVNI PODACI'!G14,IF(H7=13,'OSNOVNI PODACI'!G15,IF(H7=14,'OSNOVNI PODACI'!G16,IF(H7=15,'OSNOVNI PODACI'!G17,0))))))))))))))),'OSNOVNI PODACI'!G18)</f>
        <v>14</v>
      </c>
      <c r="G7" s="116">
        <f>LARGE(E4:E15,6)</f>
        <v>8.6631944444444441E-4</v>
      </c>
      <c r="H7" s="82">
        <f>IF(E7=G4,1,IF(E7=G5,2,IF(E7=G6,3,IF(E7=G7,4,IF(E7=G8,5,IF(E7=G9,6,IF(E7=G10,7,IF(E7=G11,8,IF(E7=G12,9,IF(E7=G13,10,IF(E7=G14,11,IF(E7=G15,12,IF(E7=G16,13,IF(E7=G17,14,IF(E7=G18,15,"")))))))))))))))</f>
        <v>7</v>
      </c>
      <c r="I7" s="4"/>
    </row>
    <row r="8" spans="1:13" ht="15.75">
      <c r="A8" s="79">
        <f t="shared" si="0"/>
        <v>5</v>
      </c>
      <c r="B8" s="80" t="str">
        <f>IF('OSNOVNI PODACI'!B7&gt;"",'OSNOVNI PODACI'!B7,"")</f>
        <v>PALJUV</v>
      </c>
      <c r="C8" s="114">
        <v>1.4442129629629631E-3</v>
      </c>
      <c r="D8" s="114"/>
      <c r="E8" s="115">
        <f t="shared" si="1"/>
        <v>1.4442129629629631E-3</v>
      </c>
      <c r="F8" s="96">
        <f>IF(I8="",IF(H8=1,'OSNOVNI PODACI'!G3,IF(H8=2,'OSNOVNI PODACI'!G4,IF(H8=3,'OSNOVNI PODACI'!G5,IF(H8=4,'OSNOVNI PODACI'!G6,IF(H8=5,'OSNOVNI PODACI'!G7,IF(H8=6,'OSNOVNI PODACI'!G8,IF(H8=7,'OSNOVNI PODACI'!G9,IF(H8=8,'OSNOVNI PODACI'!G10,IF(H8=9,'OSNOVNI PODACI'!G11,IF(H8=10,'OSNOVNI PODACI'!G12,IF(H8=11,'OSNOVNI PODACI'!G13,IF(H8=12,'OSNOVNI PODACI'!G14,IF(H8=13,'OSNOVNI PODACI'!G15,IF(H8=14,'OSNOVNI PODACI'!G16,IF(H8=15,'OSNOVNI PODACI'!G17,0))))))))))))))),'OSNOVNI PODACI'!G18)</f>
        <v>12</v>
      </c>
      <c r="G8" s="116">
        <f>LARGE(E4:E15,5)</f>
        <v>8.8784722222222216E-4</v>
      </c>
      <c r="H8" s="82">
        <f>IF(E8=G4,1,IF(E8=G5,2,IF(E8=G6,3,IF(E8=G7,4,IF(E8=G8,5,IF(E8=G9,6,IF(E8=G10,7,IF(E8=G11,8,IF(E8=G12,9,IF(E8=G13,10,IF(E8=G14,11,IF(E8=G15,12,IF(E8=G16,13,IF(E8=G17,14,IF(E8=G18,15,"")))))))))))))))</f>
        <v>8</v>
      </c>
      <c r="I8" s="4"/>
    </row>
    <row r="9" spans="1:13" ht="15.75">
      <c r="A9" s="79">
        <f t="shared" si="0"/>
        <v>6</v>
      </c>
      <c r="B9" s="80" t="str">
        <f>IF('OSNOVNI PODACI'!B8&gt;"",'OSNOVNI PODACI'!B8,"")</f>
        <v>STAŽNJEVEC</v>
      </c>
      <c r="C9" s="114">
        <v>6.9120370370370375E-4</v>
      </c>
      <c r="D9" s="114"/>
      <c r="E9" s="115">
        <f t="shared" si="1"/>
        <v>6.9120370370370375E-4</v>
      </c>
      <c r="F9" s="96">
        <f>IF(I9="",IF(H9=1,'OSNOVNI PODACI'!G3,IF(H9=2,'OSNOVNI PODACI'!G4,IF(H9=3,'OSNOVNI PODACI'!G5,IF(H9=4,'OSNOVNI PODACI'!G6,IF(H9=5,'OSNOVNI PODACI'!G7,IF(H9=6,'OSNOVNI PODACI'!G8,IF(H9=7,'OSNOVNI PODACI'!G9,IF(H9=8,'OSNOVNI PODACI'!G10,IF(H9=9,'OSNOVNI PODACI'!G11,IF(H9=10,'OSNOVNI PODACI'!G12,IF(H9=11,'OSNOVNI PODACI'!G13,IF(H9=12,'OSNOVNI PODACI'!G14,IF(H9=13,'OSNOVNI PODACI'!G15,IF(H9=14,'OSNOVNI PODACI'!G16,IF(H9=15,'OSNOVNI PODACI'!G17,0))))))))))))))),'OSNOVNI PODACI'!G18)</f>
        <v>30</v>
      </c>
      <c r="G9" s="116">
        <f>LARGE(E4:E15,4)</f>
        <v>1.0598379629629629E-3</v>
      </c>
      <c r="H9" s="82">
        <f>IF(E9=G4,1,IF(E9=G5,2,IF(E9=G6,3,IF(E9=G7,4,IF(E9=G8,5,IF(E9=G9,6,IF(E9=G10,7,IF(E9=G11,8,IF(E9=G12,9,IF(E9=G13,10,IF(E9=G14,11,IF(E9=G15,12,IF(E9=G16,13,IF(E9=G17,14,IF(E9=G18,15,"")))))))))))))))</f>
        <v>1</v>
      </c>
      <c r="I9" s="4"/>
    </row>
    <row r="10" spans="1:13" ht="15.75">
      <c r="A10" s="79">
        <f t="shared" si="0"/>
        <v>7</v>
      </c>
      <c r="B10" s="80" t="str">
        <f>IF('OSNOVNI PODACI'!B9&gt;"",'OSNOVNI PODACI'!B9,"")</f>
        <v>MARGEČAN</v>
      </c>
      <c r="C10" s="114">
        <v>8.3877314814814806E-4</v>
      </c>
      <c r="D10" s="114"/>
      <c r="E10" s="115">
        <f t="shared" si="1"/>
        <v>8.3877314814814806E-4</v>
      </c>
      <c r="F10" s="96">
        <f>IF(I10="",IF(H10=1,'OSNOVNI PODACI'!G3,IF(H10=2,'OSNOVNI PODACI'!G4,IF(H10=3,'OSNOVNI PODACI'!G5,IF(H10=4,'OSNOVNI PODACI'!G6,IF(H10=5,'OSNOVNI PODACI'!G7,IF(H10=6,'OSNOVNI PODACI'!G8,IF(H10=7,'OSNOVNI PODACI'!G9,IF(H10=8,'OSNOVNI PODACI'!G10,IF(H10=9,'OSNOVNI PODACI'!G11,IF(H10=10,'OSNOVNI PODACI'!G12,IF(H10=11,'OSNOVNI PODACI'!G13,IF(H10=12,'OSNOVNI PODACI'!G14,IF(H10=13,'OSNOVNI PODACI'!G15,IF(H10=14,'OSNOVNI PODACI'!G16,IF(H10=15,'OSNOVNI PODACI'!G17,0))))))))))))))),'OSNOVNI PODACI'!G18)</f>
        <v>23</v>
      </c>
      <c r="G10" s="116">
        <f>LARGE(E4:E15,3)</f>
        <v>1.2246527777777778E-3</v>
      </c>
      <c r="H10" s="82">
        <f>IF(E10=G4,1,IF(E10=G5,2,IF(E10=G6,3,IF(E10=G7,4,IF(E10=G8,5,IF(E10=G9,6,IF(E10=G10,7,IF(E10=G11,8,IF(E10=G12,9,IF(E10=G13,10,IF(E10=G14,11,IF(E10=G15,12,IF(E10=G16,13,IF(E10=G17,14,IF(E10=G18,15,"")))))))))))))))</f>
        <v>3</v>
      </c>
      <c r="I10" s="4"/>
    </row>
    <row r="11" spans="1:13" ht="15.75">
      <c r="A11" s="79">
        <f t="shared" si="0"/>
        <v>8</v>
      </c>
      <c r="B11" s="80" t="str">
        <f>IF('OSNOVNI PODACI'!B10&gt;"",'OSNOVNI PODACI'!B10,"")</f>
        <v>POLJANA</v>
      </c>
      <c r="C11" s="114">
        <v>8.6631944444444441E-4</v>
      </c>
      <c r="D11" s="114"/>
      <c r="E11" s="115">
        <f t="shared" si="1"/>
        <v>8.6631944444444441E-4</v>
      </c>
      <c r="F11" s="96">
        <f>IF(I11="",IF(H11=1,'OSNOVNI PODACI'!G3,IF(H11=2,'OSNOVNI PODACI'!G4,IF(H11=3,'OSNOVNI PODACI'!G5,IF(H11=4,'OSNOVNI PODACI'!G6,IF(H11=5,'OSNOVNI PODACI'!G7,IF(H11=6,'OSNOVNI PODACI'!G8,IF(H11=7,'OSNOVNI PODACI'!G9,IF(H11=8,'OSNOVNI PODACI'!G10,IF(H11=9,'OSNOVNI PODACI'!G11,IF(H11=10,'OSNOVNI PODACI'!G12,IF(H11=11,'OSNOVNI PODACI'!G13,IF(H11=12,'OSNOVNI PODACI'!G14,IF(H11=13,'OSNOVNI PODACI'!G15,IF(H11=14,'OSNOVNI PODACI'!G16,IF(H11=15,'OSNOVNI PODACI'!G17,0))))))))))))))),'OSNOVNI PODACI'!G18)</f>
        <v>20</v>
      </c>
      <c r="G11" s="116">
        <f>LARGE(E4:E15,2)</f>
        <v>1.4442129629629631E-3</v>
      </c>
      <c r="H11" s="82">
        <f>IF(E11=G4,1,IF(E11=G5,2,IF(E11=G6,3,IF(E11=G7,4,IF(E11=G8,5,IF(E11=G9,6,IF(E11=G10,7,IF(E11=G11,8,IF(E11=G12,9,IF(E11=G13,10,IF(E11=G14,11,IF(E11=G15,12,IF(E11=G16,13,IF(E11=G17,14,IF(E11=G18,15,"")))))))))))))))</f>
        <v>4</v>
      </c>
      <c r="I11" s="4"/>
    </row>
    <row r="12" spans="1:13" ht="15.75">
      <c r="A12" s="79">
        <f t="shared" si="0"/>
        <v>9</v>
      </c>
      <c r="B12" s="80" t="str">
        <f>IF('OSNOVNI PODACI'!B11&gt;"",'OSNOVNI PODACI'!B11,"")</f>
        <v>SALINOVEC</v>
      </c>
      <c r="C12" s="114">
        <v>7.6493055555555548E-4</v>
      </c>
      <c r="D12" s="114"/>
      <c r="E12" s="115">
        <f t="shared" si="1"/>
        <v>7.6493055555555548E-4</v>
      </c>
      <c r="F12" s="96">
        <f>IF(I12="",IF(H12=1,'OSNOVNI PODACI'!G3,IF(H12=2,'OSNOVNI PODACI'!G4,IF(H12=3,'OSNOVNI PODACI'!G5,IF(H12=4,'OSNOVNI PODACI'!G6,IF(H12=5,'OSNOVNI PODACI'!G7,IF(H12=6,'OSNOVNI PODACI'!G8,IF(H12=7,'OSNOVNI PODACI'!G9,IF(H12=8,'OSNOVNI PODACI'!G10,IF(H12=9,'OSNOVNI PODACI'!G11,IF(H12=10,'OSNOVNI PODACI'!G12,IF(H12=11,'OSNOVNI PODACI'!G13,IF(H12=12,'OSNOVNI PODACI'!G14,IF(H12=13,'OSNOVNI PODACI'!G15,IF(H12=14,'OSNOVNI PODACI'!G16,IF(H12=15,'OSNOVNI PODACI'!G17,0))))))))))))))),'OSNOVNI PODACI'!G18)</f>
        <v>25</v>
      </c>
      <c r="G12" s="116">
        <f>LARGE(E4:E15,1)</f>
        <v>2.4258101851851854E-3</v>
      </c>
      <c r="H12" s="82">
        <f>IF(E12=G4,1,IF(E12=G5,2,IF(E12=G6,3,IF(E12=G7,4,IF(E12=G8,5,IF(E12=G9,6,IF(E12=G10,7,IF(E12=G11,8,IF(E12=G12,9,IF(E12=G13,10,IF(E12=G14,11,IF(E12=G15,12,IF(E12=G16,13,IF(E12=G17,14,IF(E12=G18,15,"")))))))))))))))</f>
        <v>2</v>
      </c>
      <c r="I12" s="4"/>
    </row>
    <row r="13" spans="1:13" ht="15.75">
      <c r="A13" s="79">
        <v>10</v>
      </c>
      <c r="B13" s="80" t="str">
        <f>IF('OSNOVNI PODACI'!B12&gt;"",'OSNOVNI PODACI'!B12,"")</f>
        <v/>
      </c>
      <c r="C13" s="114"/>
      <c r="D13" s="114"/>
      <c r="E13" s="115"/>
      <c r="F13" s="96"/>
      <c r="G13" s="116"/>
      <c r="H13" s="82"/>
      <c r="I13" s="4"/>
    </row>
    <row r="14" spans="1:13" ht="15.75">
      <c r="A14" s="79">
        <v>11</v>
      </c>
      <c r="B14" s="80" t="str">
        <f>IF('OSNOVNI PODACI'!B13&gt;"",'OSNOVNI PODACI'!B13,"")</f>
        <v/>
      </c>
      <c r="C14" s="114"/>
      <c r="D14" s="114"/>
      <c r="E14" s="115"/>
      <c r="F14" s="96"/>
      <c r="G14" s="116"/>
      <c r="H14" s="82"/>
      <c r="I14" s="4"/>
    </row>
    <row r="15" spans="1:13" ht="15.75">
      <c r="A15" s="79">
        <v>12</v>
      </c>
      <c r="B15" s="80" t="str">
        <f>IF('OSNOVNI PODACI'!B14&gt;"",'OSNOVNI PODACI'!B14,"")</f>
        <v/>
      </c>
      <c r="C15" s="114"/>
      <c r="D15" s="114"/>
      <c r="E15" s="115"/>
      <c r="F15" s="96"/>
      <c r="G15" s="116"/>
      <c r="H15" s="82"/>
      <c r="I15" s="4"/>
    </row>
    <row r="16" spans="1:13" ht="15.75">
      <c r="A16" s="79">
        <v>13</v>
      </c>
      <c r="B16" s="80" t="str">
        <f>IF('OSNOVNI PODACI'!B15&gt;"",'OSNOVNI PODACI'!B15,"")</f>
        <v/>
      </c>
      <c r="C16" s="114"/>
      <c r="D16" s="114"/>
      <c r="E16" s="115"/>
      <c r="F16" s="96"/>
      <c r="G16" s="116"/>
      <c r="H16" s="82"/>
      <c r="I16" s="4"/>
    </row>
    <row r="17" spans="1:9" ht="15.75">
      <c r="A17" s="79">
        <v>14</v>
      </c>
      <c r="B17" s="80" t="str">
        <f>IF('OSNOVNI PODACI'!B16&gt;"",'OSNOVNI PODACI'!B16,"")</f>
        <v/>
      </c>
      <c r="C17" s="114"/>
      <c r="D17" s="114"/>
      <c r="E17" s="115"/>
      <c r="F17" s="96"/>
      <c r="G17" s="116"/>
      <c r="H17" s="82"/>
      <c r="I17" s="4"/>
    </row>
    <row r="18" spans="1:9" ht="15.75">
      <c r="A18" s="79">
        <v>15</v>
      </c>
      <c r="B18" s="80" t="str">
        <f>IF('OSNOVNI PODACI'!B17&gt;"",'OSNOVNI PODACI'!B17,"")</f>
        <v/>
      </c>
      <c r="C18" s="20"/>
      <c r="D18" s="19"/>
      <c r="E18" s="81"/>
      <c r="F18" s="96"/>
      <c r="G18" s="116"/>
      <c r="H18" s="82"/>
      <c r="I18" s="4"/>
    </row>
    <row r="19" spans="1:9">
      <c r="C19" s="2"/>
      <c r="D19" s="2"/>
      <c r="E19" s="2"/>
      <c r="G19" s="54"/>
    </row>
    <row r="20" spans="1:9">
      <c r="C20" s="2"/>
      <c r="D20" s="2"/>
      <c r="E20" s="2"/>
    </row>
    <row r="21" spans="1:9" ht="18.75">
      <c r="A21" s="141" t="str">
        <f>'OSNOVNI PODACI'!B25</f>
        <v>SASTAVLJANJE PLUGA</v>
      </c>
      <c r="B21" s="142"/>
      <c r="C21" s="142"/>
      <c r="D21" s="142"/>
      <c r="E21" s="142"/>
      <c r="F21" s="142"/>
      <c r="G21" s="142"/>
    </row>
    <row r="22" spans="1:9">
      <c r="A22" s="14" t="s">
        <v>0</v>
      </c>
      <c r="B22" s="14" t="s">
        <v>1</v>
      </c>
      <c r="C22" s="14" t="s">
        <v>9</v>
      </c>
      <c r="D22" s="14" t="s">
        <v>31</v>
      </c>
      <c r="E22" s="14" t="s">
        <v>38</v>
      </c>
      <c r="F22" s="14" t="s">
        <v>39</v>
      </c>
      <c r="G22" s="39" t="s">
        <v>8</v>
      </c>
      <c r="H22" s="39" t="s">
        <v>72</v>
      </c>
      <c r="I22" s="99" t="s">
        <v>97</v>
      </c>
    </row>
    <row r="23" spans="1:9" ht="15.75">
      <c r="A23" s="83">
        <v>1</v>
      </c>
      <c r="B23" s="80" t="str">
        <f>IF('OSNOVNI PODACI'!B3&gt;"",'OSNOVNI PODACI'!B3,"")</f>
        <v>ČRNEC</v>
      </c>
      <c r="C23" s="114">
        <v>1.6423611111111109E-4</v>
      </c>
      <c r="D23" s="114"/>
      <c r="E23" s="115">
        <f t="shared" ref="E23:E31" si="2">C23+D23</f>
        <v>1.6423611111111109E-4</v>
      </c>
      <c r="F23" s="96">
        <f>IF(I23="",IF(H23=1,'OSNOVNI PODACI'!G3,IF(H23=2,'OSNOVNI PODACI'!G4,IF(H23=3,'OSNOVNI PODACI'!G5,IF(H23=4,'OSNOVNI PODACI'!G6,IF(H23=5,'OSNOVNI PODACI'!G7,IF(H23=6,'OSNOVNI PODACI'!G87,IF(H23=7,'OSNOVNI PODACI'!G9,IF(H23=8,'OSNOVNI PODACI'!G10,IF(H23=9,'OSNOVNI PODACI'!G11,IF(H23=10,'OSNOVNI PODACI'!G12,IF(H23=11,'OSNOVNI PODACI'!G13,IF(H23=12,'OSNOVNI PODACI'!G14,IF(H23=13,'OSNOVNI PODACI'!G15,IF(H23=14,'OSNOVNI PODACI'!G16,IF(H23=15,'OSNOVNI PODACI'!G17,))))))))))))))),'OSNOVNI PODACI'!G18)</f>
        <v>18</v>
      </c>
      <c r="G23" s="116">
        <f>LARGE(E23:E34,9)</f>
        <v>9.5138888888888896E-5</v>
      </c>
      <c r="H23" s="82">
        <f>IF(E23=G23,1,IF(E23=G24,2,IF(E23=G25,3,IF(E23=G26,4,IF(E23=G27,5,IF(E23=G28,6,IF(E23=G29,7,IF(E23=G30,8,IF(E23=G31,9,IF(E23=G32,10,IF(E23=G33,11,IF(E23=G34,12,IF(E23=G35,13,IF(E23=G36,14,IF(E23=G37,15,"")))))))))))))))</f>
        <v>5</v>
      </c>
      <c r="I23" s="4"/>
    </row>
    <row r="24" spans="1:9" ht="15.75">
      <c r="A24" s="83">
        <f>A23+1</f>
        <v>2</v>
      </c>
      <c r="B24" s="80" t="str">
        <f>IF('OSNOVNI PODACI'!B4&gt;"",'OSNOVNI PODACI'!B4,"")</f>
        <v>JALKOVEC</v>
      </c>
      <c r="C24" s="114">
        <v>1.6608796296296296E-4</v>
      </c>
      <c r="D24" s="114"/>
      <c r="E24" s="115">
        <f t="shared" si="2"/>
        <v>1.6608796296296296E-4</v>
      </c>
      <c r="F24" s="96">
        <f>IF(I24="",IF(H24=1,'OSNOVNI PODACI'!G3,IF(H24=2,'OSNOVNI PODACI'!G4,IF(H24=3,'OSNOVNI PODACI'!G5,IF(H24=4,'OSNOVNI PODACI'!G6,IF(H24=5,'OSNOVNI PODACI'!G7,IF(H24=6,'OSNOVNI PODACI'!G8,IF(H24=7,'OSNOVNI PODACI'!G9,IF(H24=8,'OSNOVNI PODACI'!G10,IF(H24=9,'OSNOVNI PODACI'!G11,IF(H24=10,'OSNOVNI PODACI'!G12,IF(H24=11,'OSNOVNI PODACI'!G13,IF(H24=12,'OSNOVNI PODACI'!G14,IF(H24=13,'OSNOVNI PODACI'!G15,IF(H24=14,'OSNOVNI PODACI'!G16,IF(H24=15,'OSNOVNI PODACI'!G17,0))))))))))))))),'OSNOVNI PODACI'!G18)</f>
        <v>16</v>
      </c>
      <c r="G24" s="116">
        <f>LARGE(E23:E34,8)</f>
        <v>1.0162037037037035E-4</v>
      </c>
      <c r="H24" s="82">
        <f>IF(E24=G23,1,IF(E24=G24,2,IF(E24=G25,3,IF(E24=G26,4,IF(E24=G27,5,IF(E24=G28,6,IF(E24=G29,7,IF(E24=G30,8,IF(E24=G31,9,IF(E24=G32,10,IF(E24=G33,11,IF(E24=G34,12,IF(E24=G35,13,IF(E24=G36,14,IF(E24=G37,15,"")))))))))))))))</f>
        <v>6</v>
      </c>
      <c r="I24" s="4"/>
    </row>
    <row r="25" spans="1:9" ht="15.75">
      <c r="A25" s="83">
        <f t="shared" ref="A25:A31" si="3">A24+1</f>
        <v>3</v>
      </c>
      <c r="B25" s="80" t="str">
        <f>IF('OSNOVNI PODACI'!B5&gt;"",'OSNOVNI PODACI'!B5,"")</f>
        <v>LANČIĆ</v>
      </c>
      <c r="C25" s="114">
        <v>2.4849537037037038E-4</v>
      </c>
      <c r="D25" s="114"/>
      <c r="E25" s="115">
        <f t="shared" si="2"/>
        <v>2.4849537037037038E-4</v>
      </c>
      <c r="F25" s="96">
        <f>IF(I25="",IF(H25=1,'OSNOVNI PODACI'!G3,IF(H25=2,'OSNOVNI PODACI'!G4,IF(H25=3,'OSNOVNI PODACI'!G5,IF(H25=4,'OSNOVNI PODACI'!G6,IF(H25=5,'OSNOVNI PODACI'!G7,IF(H25=6,'OSNOVNI PODACI'!G8,IF(H25=7,'OSNOVNI PODACI'!G9,IF(H25=8,'OSNOVNI PODACI'!G10,IF(H25=9,'OSNOVNI PODACI'!G11,IF(H25=10,'OSNOVNI PODACI'!G12,IF(H25=11,'OSNOVNI PODACI'!G13,IF(H25=12,'OSNOVNI PODACI'!G14,IF(H25=13,'OSNOVNI PODACI'!G15,IF(H25=14,'OSNOVNI PODACI'!G16,IF(H25=15,'OSNOVNI PODACI'!G17,0))))))))))))))),'OSNOVNI PODACI'!G18)</f>
        <v>10</v>
      </c>
      <c r="G25" s="116">
        <f>LARGE(E23:E34,7)</f>
        <v>1.550925925925926E-4</v>
      </c>
      <c r="H25" s="82">
        <f>IF(E25=G23,1,IF(E25=G24,2,IF(E25=G25,3,IF(E25=G26,4,IF(E25=G27,5,IF(E25=G28,6,IF(E25=G29,7,IF(E25=G30,8,IF(E25=G31,9,IF(E25=G32,10,IF(E25=G33,11,IF(E25=G34,12,IF(E25=G35,13,IF(E25=G36,14,IF(E25=G37,15,"")))))))))))))))</f>
        <v>9</v>
      </c>
      <c r="I25" s="4"/>
    </row>
    <row r="26" spans="1:9" ht="15.75">
      <c r="A26" s="83">
        <f t="shared" si="3"/>
        <v>4</v>
      </c>
      <c r="B26" s="80" t="str">
        <f>IF('OSNOVNI PODACI'!B6&gt;"",'OSNOVNI PODACI'!B6,"")</f>
        <v>GORNJI BOGIČEVCI</v>
      </c>
      <c r="C26" s="114">
        <v>1.8159722222222223E-4</v>
      </c>
      <c r="D26" s="114">
        <v>5.7870370370370366E-5</v>
      </c>
      <c r="E26" s="115">
        <f t="shared" si="2"/>
        <v>2.3946759259259261E-4</v>
      </c>
      <c r="F26" s="96">
        <f>IF(I26="",IF(H26=1,'OSNOVNI PODACI'!G3,IF(H26=2,'OSNOVNI PODACI'!G4,IF(H26=3,'OSNOVNI PODACI'!G5,IF(H26=4,'OSNOVNI PODACI'!G6,IF(H26=5,'OSNOVNI PODACI'!G7,IF(H26=6,'OSNOVNI PODACI'!G8,IF(H26=7,'OSNOVNI PODACI'!G9,IF(H26=8,'OSNOVNI PODACI'!G10,IF(H26=9,'OSNOVNI PODACI'!G11,IF(H26=10,'OSNOVNI PODACI'!G12,IF(H26=11,'OSNOVNI PODACI'!G13,IF(H26=12,'OSNOVNI PODACI'!G14,IF(H26=13,'OSNOVNI PODACI'!G15,IF(H26=14,'OSNOVNI PODACI'!G16,IF(H26=15,'OSNOVNI PODACI'!G17,0))))))))))))))),'OSNOVNI PODACI'!G18)</f>
        <v>12</v>
      </c>
      <c r="G26" s="116">
        <f>LARGE(E23:E34,6)</f>
        <v>1.6412037037037038E-4</v>
      </c>
      <c r="H26" s="82">
        <f>IF(E26=G23,1,IF(E26=G24,2,IF(E26=G25,3,IF(E26=G26,4,IF(E26=G27,5,IF(E26=G28,6,IF(E26=G29,7,IF(E26=G30,8,IF(E26=G31,9,IF(E26=G32,10,IF(E26=G33,11,IF(E26=G34,12,IF(E26=G35,13,IF(E26=G36,14,IF(E26=G37,15,"")))))))))))))))</f>
        <v>8</v>
      </c>
      <c r="I26" s="4"/>
    </row>
    <row r="27" spans="1:9" ht="15.75">
      <c r="A27" s="83">
        <f t="shared" si="3"/>
        <v>5</v>
      </c>
      <c r="B27" s="80" t="str">
        <f>IF('OSNOVNI PODACI'!B7&gt;"",'OSNOVNI PODACI'!B7,"")</f>
        <v>PALJUV</v>
      </c>
      <c r="C27" s="114">
        <v>1.6412037037037038E-4</v>
      </c>
      <c r="D27" s="114"/>
      <c r="E27" s="115">
        <f t="shared" si="2"/>
        <v>1.6412037037037038E-4</v>
      </c>
      <c r="F27" s="96">
        <f>IF(I27="",IF(H27=1,'OSNOVNI PODACI'!G3,IF(H27=2,'OSNOVNI PODACI'!G4,IF(H27=3,'OSNOVNI PODACI'!G5,IF(H27=4,'OSNOVNI PODACI'!G6,IF(H27=5,'OSNOVNI PODACI'!G7,IF(H27=6,'OSNOVNI PODACI'!G8,IF(H27=7,'OSNOVNI PODACI'!G9,IF(H27=8,'OSNOVNI PODACI'!G10,IF(H27=9,'OSNOVNI PODACI'!G11,IF(H27=10,'OSNOVNI PODACI'!G12,IF(H27=11,'OSNOVNI PODACI'!G13,IF(H27=12,'OSNOVNI PODACI'!G14,IF(H27=13,'OSNOVNI PODACI'!G15,IF(H27=14,'OSNOVNI PODACI'!G16,IF(H27=15,'OSNOVNI PODACI'!G17,0))))))))))))))),'OSNOVNI PODACI'!G18)</f>
        <v>20</v>
      </c>
      <c r="G27" s="116">
        <f>LARGE(E23:E34,5)</f>
        <v>1.6423611111111109E-4</v>
      </c>
      <c r="H27" s="82">
        <f>IF(E27=G23,1,IF(E27=G24,2,IF(E27=G25,3,IF(E27=G26,4,IF(E27=G27,5,IF(E27=G28,6,IF(E27=G29,7,IF(E27=G30,8,IF(E27=G31,9,IF(E27=G32,10,IF(E27=G33,11,IF(E27=G34,12,IF(E27=G35,13,IF(E27=G36,14,IF(E27=G37,15,"")))))))))))))))</f>
        <v>4</v>
      </c>
      <c r="I27" s="4"/>
    </row>
    <row r="28" spans="1:9" ht="15.75">
      <c r="A28" s="83">
        <f t="shared" si="3"/>
        <v>6</v>
      </c>
      <c r="B28" s="80" t="str">
        <f>IF('OSNOVNI PODACI'!B8&gt;"",'OSNOVNI PODACI'!B8,"")</f>
        <v>STAŽNJEVEC</v>
      </c>
      <c r="C28" s="114">
        <v>9.5138888888888896E-5</v>
      </c>
      <c r="D28" s="114"/>
      <c r="E28" s="115">
        <f t="shared" si="2"/>
        <v>9.5138888888888896E-5</v>
      </c>
      <c r="F28" s="96">
        <f>IF(I28="",IF(H28=1,'OSNOVNI PODACI'!G3,IF(H28=2,'OSNOVNI PODACI'!G4,IF(H28=3,'OSNOVNI PODACI'!G5,IF(H28=4,'OSNOVNI PODACI'!G6,IF(H28=5,'OSNOVNI PODACI'!G7,IF(H28=6,'OSNOVNI PODACI'!G8,IF(H28=7,'OSNOVNI PODACI'!G9,IF(H28=8,'OSNOVNI PODACI'!G10,IF(H28=9,'OSNOVNI PODACI'!G11,IF(H28=10,'OSNOVNI PODACI'!G12,IF(H28=11,'OSNOVNI PODACI'!G13,IF(H28=12,'OSNOVNI PODACI'!G14,IF(H28=13,'OSNOVNI PODACI'!G15,IF(H28=14,'OSNOVNI PODACI'!G16,IF(H28=15,'OSNOVNI PODACI'!G17,0))))))))))))))),'OSNOVNI PODACI'!G18)</f>
        <v>30</v>
      </c>
      <c r="G28" s="116">
        <f>LARGE(E23:E34,4)</f>
        <v>1.6608796296296296E-4</v>
      </c>
      <c r="H28" s="82">
        <f>IF(E28=G23,1,IF(E28=G24,2,IF(E28=G25,3,IF(E28=G26,4,IF(E28=G27,5,IF(E28=G28,6,IF(E28=G29,7,IF(E28=G30,8,IF(E28=G31,9,IF(E28=G32,10,IF(E28=G33,11,IF(E28=G34,12,IF(E28=G35,13,IF(E28=G36,14,IF(E28=G37,15,"")))))))))))))))</f>
        <v>1</v>
      </c>
      <c r="I28" s="4"/>
    </row>
    <row r="29" spans="1:9" ht="15.75">
      <c r="A29" s="83">
        <f t="shared" si="3"/>
        <v>7</v>
      </c>
      <c r="B29" s="80" t="str">
        <f>IF('OSNOVNI PODACI'!B9&gt;"",'OSNOVNI PODACI'!B9,"")</f>
        <v>MARGEČAN</v>
      </c>
      <c r="C29" s="114">
        <v>1.550925925925926E-4</v>
      </c>
      <c r="D29" s="114"/>
      <c r="E29" s="115">
        <f t="shared" si="2"/>
        <v>1.550925925925926E-4</v>
      </c>
      <c r="F29" s="96">
        <f>IF(I29="",IF(H29=1,'OSNOVNI PODACI'!G3,IF(H29=2,'OSNOVNI PODACI'!G4,IF(H29=3,'OSNOVNI PODACI'!G5,IF(H29=4,'OSNOVNI PODACI'!G6,IF(H29=5,'OSNOVNI PODACI'!G7,IF(H29=6,'OSNOVNI PODACI'!G8,IF(H29=7,'OSNOVNI PODACI'!G9,IF(H29=8,'OSNOVNI PODACI'!G10,IF(H29=9,'OSNOVNI PODACI'!G11,IF(H29=10,'OSNOVNI PODACI'!G12,IF(H29=11,'OSNOVNI PODACI'!G13,IF(H29=12,'OSNOVNI PODACI'!G14,IF(H29=13,'OSNOVNI PODACI'!G15,IF(H29=14,'OSNOVNI PODACI'!G16,IF(H29=15,'OSNOVNI PODACI'!G17,0))))))))))))))),'OSNOVNI PODACI'!G18)</f>
        <v>23</v>
      </c>
      <c r="G29" s="116">
        <f>LARGE(E23:E34,3)</f>
        <v>2.173611111111111E-4</v>
      </c>
      <c r="H29" s="82">
        <f>IF(E29=G23,1,IF(E29=G24,2,IF(E29=G25,3,IF(E29=G26,4,IF(E29=G27,5,IF(E29=G28,6,IF(E29=G29,7,IF(E29=G30,8,IF(E29=G31,9,IF(E29=G32,10,IF(E29=G33,11,IF(E29=G34,12,IF(E29=G35,13,IF(E29=G36,14,IF(E29=G37,15,"")))))))))))))))</f>
        <v>3</v>
      </c>
      <c r="I29" s="4"/>
    </row>
    <row r="30" spans="1:9" ht="15.75">
      <c r="A30" s="83">
        <f t="shared" si="3"/>
        <v>8</v>
      </c>
      <c r="B30" s="80" t="str">
        <f>IF('OSNOVNI PODACI'!B10&gt;"",'OSNOVNI PODACI'!B10,"")</f>
        <v>POLJANA</v>
      </c>
      <c r="C30" s="114">
        <v>1.5949074074074072E-4</v>
      </c>
      <c r="D30" s="114">
        <v>5.7870370370370366E-5</v>
      </c>
      <c r="E30" s="115">
        <f t="shared" si="2"/>
        <v>2.173611111111111E-4</v>
      </c>
      <c r="F30" s="96">
        <f>IF(I30="",IF(H30=1,'OSNOVNI PODACI'!G3,IF(H30=2,'OSNOVNI PODACI'!G4,IF(H30=3,'OSNOVNI PODACI'!G5,IF(H30=4,'OSNOVNI PODACI'!G6,IF(H30=5,'OSNOVNI PODACI'!G7,IF(H30=6,'OSNOVNI PODACI'!G8,IF(H30=7,'OSNOVNI PODACI'!G9,IF(H30=8,'OSNOVNI PODACI'!G10,IF(H30=9,'OSNOVNI PODACI'!G11,IF(H30=10,'OSNOVNI PODACI'!G12,IF(H30=11,'OSNOVNI PODACI'!G13,IF(H30=12,'OSNOVNI PODACI'!G14,IF(H30=13,'OSNOVNI PODACI'!G15,IF(H30=14,'OSNOVNI PODACI'!G16,IF(H30=15,'OSNOVNI PODACI'!G17,0))))))))))))))),'OSNOVNI PODACI'!G18)</f>
        <v>14</v>
      </c>
      <c r="G30" s="116">
        <f>LARGE(E23:E34,2)</f>
        <v>2.3946759259259261E-4</v>
      </c>
      <c r="H30" s="82">
        <f>IF(E30=G23,1,IF(E30=G24,2,IF(E30=G25,3,IF(E30=G26,4,IF(E30=G27,5,IF(E30=G28,6,IF(E30=G29,7,IF(E30=G30,8,IF(E30=G31,9,IF(E30=G32,10,IF(E30=G33,11,IF(E30=G34,12,IF(E30=G35,13,IF(E30=G36,14,IF(E30=G37,15,"")))))))))))))))</f>
        <v>7</v>
      </c>
      <c r="I30" s="4"/>
    </row>
    <row r="31" spans="1:9" ht="15.75">
      <c r="A31" s="83">
        <f t="shared" si="3"/>
        <v>9</v>
      </c>
      <c r="B31" s="80" t="str">
        <f>IF('OSNOVNI PODACI'!B11&gt;"",'OSNOVNI PODACI'!B11,"")</f>
        <v>SALINOVEC</v>
      </c>
      <c r="C31" s="114">
        <v>1.0162037037037035E-4</v>
      </c>
      <c r="D31" s="114"/>
      <c r="E31" s="115">
        <f t="shared" si="2"/>
        <v>1.0162037037037035E-4</v>
      </c>
      <c r="F31" s="96">
        <f>IF(I31="",IF(H31=1,'OSNOVNI PODACI'!G3,IF(H31=2,'OSNOVNI PODACI'!G4,IF(H31=3,'OSNOVNI PODACI'!G5,IF(H31=4,'OSNOVNI PODACI'!G6,IF(H31=5,'OSNOVNI PODACI'!G7,IF(H31=6,'OSNOVNI PODACI'!G8,IF(H31=7,'OSNOVNI PODACI'!G9,IF(H31=8,'OSNOVNI PODACI'!G10,IF(H31=9,'OSNOVNI PODACI'!G11,IF(H31=10,'OSNOVNI PODACI'!G12,IF(H31=11,'OSNOVNI PODACI'!G13,IF(H31=12,'OSNOVNI PODACI'!G14,IF(H31=13,'OSNOVNI PODACI'!G15,IF(H31=14,'OSNOVNI PODACI'!G16,IF(H31=15,'OSNOVNI PODACI'!G17,0))))))))))))))),'OSNOVNI PODACI'!G18)</f>
        <v>25</v>
      </c>
      <c r="G31" s="116">
        <f>LARGE(E23:E34,1)</f>
        <v>2.4849537037037038E-4</v>
      </c>
      <c r="H31" s="82">
        <f>IF(E31=G23,1,IF(E31=G24,2,IF(E31=G25,3,IF(E31=G26,4,IF(E31=G27,5,IF(E31=G28,6,IF(E31=G29,7,IF(E31=G30,8,IF(E31=G31,9,IF(E31=G32,10,IF(E31=G33,11,IF(E31=G34,12,IF(E31=G35,13,IF(E31=G36,14,IF(E31=G37,15,"")))))))))))))))</f>
        <v>2</v>
      </c>
      <c r="I31" s="4"/>
    </row>
    <row r="32" spans="1:9" ht="15.75">
      <c r="A32" s="83">
        <v>10</v>
      </c>
      <c r="B32" s="80" t="str">
        <f>IF('OSNOVNI PODACI'!B12&gt;"",'OSNOVNI PODACI'!B12,"")</f>
        <v/>
      </c>
      <c r="C32" s="114"/>
      <c r="D32" s="114"/>
      <c r="E32" s="115"/>
      <c r="F32" s="134">
        <f>IF(I32="",IF(H32=1,'OSNOVNI PODACI'!G3,IF(H32=2,'OSNOVNI PODACI'!G4,IF(H32=3,'OSNOVNI PODACI'!G5,IF(H32=4,'OSNOVNI PODACI'!G6,IF(H32=5,'OSNOVNI PODACI'!G7,IF(H32=6,'OSNOVNI PODACI'!G8,IF(H32=7,'OSNOVNI PODACI'!G9,IF(H32=8,'OSNOVNI PODACI'!G10,IF(H32=9,'OSNOVNI PODACI'!G11,IF(H32=10,'OSNOVNI PODACI'!G12,IF(H32=11,'OSNOVNI PODACI'!G13,IF(H32=12,'OSNOVNI PODACI'!G14,IF(H32=13,'OSNOVNI PODACI'!G15,IF(H32=14,'OSNOVNI PODACI'!G16,IF(H32=15,'OSNOVNI PODACI'!G17,0))))))))))))))),'OSNOVNI PODACI'!G18)</f>
        <v>6</v>
      </c>
      <c r="G32" s="118">
        <f>LARGE(E24:E34,1)</f>
        <v>2.4849537037037038E-4</v>
      </c>
      <c r="H32" s="135">
        <f>IF(E32=G23,1,IF(E32=G24,2,IF(E32=G25,3,IF(E32=G26,4,IF(E32=G27,5,IF(E32=G28,6,IF(E32=G29,7,IF(E32=G30,8,IF(E32=G31,9,IF(E32=G32,10,IF(E32=G33,11,IF(E32=G34,12,IF(E32=G35,13,IF(E32=G36,14,IF(E32=G37,15,"")))))))))))))))</f>
        <v>11</v>
      </c>
      <c r="I32" s="4"/>
    </row>
    <row r="33" spans="1:9" ht="15.75">
      <c r="A33" s="83">
        <v>11</v>
      </c>
      <c r="B33" s="80" t="str">
        <f>IF('OSNOVNI PODACI'!B13&gt;"",'OSNOVNI PODACI'!B13,"")</f>
        <v/>
      </c>
      <c r="C33" s="114"/>
      <c r="D33" s="114"/>
      <c r="E33" s="115"/>
      <c r="F33" s="96"/>
      <c r="G33" s="116"/>
      <c r="H33" s="82"/>
      <c r="I33" s="4"/>
    </row>
    <row r="34" spans="1:9" ht="15.75">
      <c r="A34" s="83">
        <v>12</v>
      </c>
      <c r="B34" s="80"/>
      <c r="C34" s="114"/>
      <c r="D34" s="114"/>
      <c r="E34" s="115"/>
      <c r="F34" s="96"/>
      <c r="G34" s="116"/>
      <c r="H34" s="82"/>
      <c r="I34" s="4"/>
    </row>
    <row r="35" spans="1:9" ht="15.75">
      <c r="A35" s="83">
        <v>13</v>
      </c>
      <c r="B35" s="80" t="str">
        <f>IF('OSNOVNI PODACI'!B15&gt;"",'OSNOVNI PODACI'!B15,"")</f>
        <v/>
      </c>
      <c r="C35" s="114"/>
      <c r="D35" s="114"/>
      <c r="E35" s="115"/>
      <c r="F35" s="96"/>
      <c r="G35" s="116"/>
      <c r="H35" s="82"/>
      <c r="I35" s="4"/>
    </row>
    <row r="36" spans="1:9" ht="15.75">
      <c r="A36" s="83">
        <v>14</v>
      </c>
      <c r="B36" s="80" t="str">
        <f>IF('OSNOVNI PODACI'!B16&gt;"",'OSNOVNI PODACI'!B16,"")</f>
        <v/>
      </c>
      <c r="C36" s="114"/>
      <c r="D36" s="114"/>
      <c r="E36" s="115"/>
      <c r="F36" s="96"/>
      <c r="G36" s="116"/>
      <c r="H36" s="82"/>
      <c r="I36" s="4"/>
    </row>
    <row r="37" spans="1:9" ht="15.75">
      <c r="A37" s="83">
        <v>15</v>
      </c>
      <c r="B37" s="80" t="str">
        <f>IF('OSNOVNI PODACI'!B17&gt;"",'OSNOVNI PODACI'!B17,"")</f>
        <v/>
      </c>
      <c r="C37" s="114"/>
      <c r="D37" s="114"/>
      <c r="E37" s="115"/>
      <c r="F37" s="96"/>
      <c r="G37" s="116"/>
      <c r="H37" s="82"/>
      <c r="I37" s="4"/>
    </row>
    <row r="40" spans="1:9" ht="18.75">
      <c r="A40" s="141" t="str">
        <f>'OSNOVNI PODACI'!B27</f>
        <v>PENJANJE NA STUP</v>
      </c>
      <c r="B40" s="142"/>
      <c r="C40" s="142"/>
      <c r="D40" s="142"/>
      <c r="E40" s="142"/>
      <c r="F40" s="142"/>
      <c r="G40" s="142"/>
    </row>
    <row r="41" spans="1:9">
      <c r="A41" s="14" t="s">
        <v>0</v>
      </c>
      <c r="B41" s="14" t="s">
        <v>1</v>
      </c>
      <c r="C41" s="14" t="s">
        <v>9</v>
      </c>
      <c r="D41" s="14" t="s">
        <v>31</v>
      </c>
      <c r="E41" s="14" t="s">
        <v>38</v>
      </c>
      <c r="F41" s="14" t="s">
        <v>39</v>
      </c>
      <c r="G41" s="39" t="s">
        <v>8</v>
      </c>
      <c r="H41" s="39" t="s">
        <v>72</v>
      </c>
      <c r="I41" s="99" t="s">
        <v>97</v>
      </c>
    </row>
    <row r="42" spans="1:9" ht="15.75">
      <c r="A42" s="83">
        <v>1</v>
      </c>
      <c r="B42" s="80" t="str">
        <f>IF('OSNOVNI PODACI'!B3&gt;"",'OSNOVNI PODACI'!B3,"")</f>
        <v>ČRNEC</v>
      </c>
      <c r="C42" s="114">
        <v>4.2789351851851848E-4</v>
      </c>
      <c r="D42" s="114"/>
      <c r="E42" s="115">
        <f t="shared" ref="E42:E50" si="4">C42+D42</f>
        <v>4.2789351851851848E-4</v>
      </c>
      <c r="F42" s="96">
        <f>IF(I42="",IF(H42=1,'OSNOVNI PODACI'!G3,IF(H42=2,'OSNOVNI PODACI'!G4,IF(H42=3,'OSNOVNI PODACI'!G5,IF(H42=4,'OSNOVNI PODACI'!G6,IF(H42=5,'OSNOVNI PODACI'!G7,IF(H42=6,'OSNOVNI PODACI'!G8,IF(H42=7,'OSNOVNI PODACI'!G9,IF(H42=8,'OSNOVNI PODACI'!G10,IF(H42=9,'OSNOVNI PODACI'!G11,IF(H42=10,'OSNOVNI PODACI'!G12,IF(H42=11,'OSNOVNI PODACI'!G13,IF(H42=12,'OSNOVNI PODACI'!G14,IF(H42=13,'OSNOVNI PODACI'!G15,IF(H42=14,'OSNOVNI PODACI'!G16,IF(H42=15,'OSNOVNI PODACI'!G17,0))))))))))))))),'OSNOVNI PODACI'!G18)</f>
        <v>14</v>
      </c>
      <c r="G42" s="116">
        <f>LARGE(E42:E53,9)</f>
        <v>1.986111111111111E-4</v>
      </c>
      <c r="H42" s="82">
        <f>IF(E42=G42,1,IF(E42=G43,2,IF(E42=G44,3,IF(E42=G45,4,IF(E42=G46,5,IF(E42=G47,6,IF(E42=G48,7,IF(E42=G49,8,IF(E42=G50,9,IF(E42=G51,10,IF(E42=G52,11,IF(E42=G53,12,IF(E42=G54,13,IF(E42=G55,14,IF(E42=G56,15,"")))))))))))))))</f>
        <v>7</v>
      </c>
      <c r="I42" s="4"/>
    </row>
    <row r="43" spans="1:9" ht="15.75">
      <c r="A43" s="83">
        <f>A42+1</f>
        <v>2</v>
      </c>
      <c r="B43" s="80" t="str">
        <f>IF('OSNOVNI PODACI'!B4&gt;"",'OSNOVNI PODACI'!B4,"")</f>
        <v>JALKOVEC</v>
      </c>
      <c r="C43" s="114">
        <v>2.0023148148148146E-4</v>
      </c>
      <c r="D43" s="114"/>
      <c r="E43" s="115">
        <f t="shared" si="4"/>
        <v>2.0023148148148146E-4</v>
      </c>
      <c r="F43" s="96">
        <f>IF(I43="",IF(H43=1,'OSNOVNI PODACI'!G3,IF(H43=2,'OSNOVNI PODACI'!G4,IF(H43=3,'OSNOVNI PODACI'!G5,IF(H43=4,'OSNOVNI PODACI'!G6,IF(H43=5,'OSNOVNI PODACI'!G7,IF(H43=6,'OSNOVNI PODACI'!G8,IF(H43=7,'OSNOVNI PODACI'!G9,IF(H43=8,'OSNOVNI PODACI'!G10,IF(H43=9,'OSNOVNI PODACI'!G11,IF(H43=10,'OSNOVNI PODACI'!G12,IF(H43=11,'OSNOVNI PODACI'!G13,IF(H43=12,'OSNOVNI PODACI'!G14,IF(H43=13,'OSNOVNI PODACI'!G15,IF(H43=14,'OSNOVNI PODACI'!G16,IF(H43=15,'OSNOVNI PODACI'!G17,0))))))))))))))),'OSNOVNI PODACI'!G18)</f>
        <v>25</v>
      </c>
      <c r="G43" s="116">
        <f>LARGE(E42:E53,8)</f>
        <v>2.0023148148148146E-4</v>
      </c>
      <c r="H43" s="82">
        <f>IF(E43=G42,1,IF(E43=G43,2,IF(E43=G44,3,IF(E43=G45,4,IF(E43=G46,5,IF(E43=G47,6,IF(E43=G48,7,IF(E43=G49,8,IF(E43=G50,9,IF(E43=G51,10,IF(E43=G52,11,IF(E43=G53,12,IF(E43=G54,13,IF(E43=G55,14,IF(E43=G56,15,"")))))))))))))))</f>
        <v>2</v>
      </c>
      <c r="I43" s="4"/>
    </row>
    <row r="44" spans="1:9" ht="15.75">
      <c r="A44" s="83">
        <f t="shared" ref="A44:A50" si="5">A43+1</f>
        <v>3</v>
      </c>
      <c r="B44" s="80" t="str">
        <f>IF('OSNOVNI PODACI'!B5&gt;"",'OSNOVNI PODACI'!B5,"")</f>
        <v>LANČIĆ</v>
      </c>
      <c r="C44" s="114">
        <v>3.0671296296296295E-4</v>
      </c>
      <c r="D44" s="114"/>
      <c r="E44" s="115">
        <f t="shared" si="4"/>
        <v>3.0671296296296295E-4</v>
      </c>
      <c r="F44" s="96">
        <f>IF(I44="",IF(H44=1,'OSNOVNI PODACI'!G3,IF(H44=2,'OSNOVNI PODACI'!G4,IF(H44=3,'OSNOVNI PODACI'!G5,IF(H44=4,'OSNOVNI PODACI'!G6,IF(H44=5,'OSNOVNI PODACI'!G7,IF(H44=6,'OSNOVNI PODACI'!G8,IF(H44=7,'OSNOVNI PODACI'!G9,IF(H44=8,'OSNOVNI PODACI'!G10,IF(H44=9,'OSNOVNI PODACI'!G11,IF(H44=10,'OSNOVNI PODACI'!G12,IF(H44=11,'OSNOVNI PODACI'!G13,IF(H44=12,'OSNOVNI PODACI'!G14,IF(H44=13,'OSNOVNI PODACI'!G15,IF(H44=14,'OSNOVNI PODACI'!G16,IF(H44=15,'OSNOVNI PODACI'!G17,0))))))))))))))),'OSNOVNI PODACI'!G18)</f>
        <v>20</v>
      </c>
      <c r="G44" s="116">
        <f>LARGE(E42:E53,7)</f>
        <v>2.5138888888888889E-4</v>
      </c>
      <c r="H44" s="82">
        <f>IF(E44=G42,1,IF(E44=G43,2,IF(E44=G44,3,IF(E44=G45,4,IF(E44=G46,5,IF(E44=G47,6,IF(E44=G48,7,IF(E44=G49,8,IF(E44=G50,9,IF(E44=G51,10,IF(E44=G52,11,IF(E44=G53,12,IF(E44=G54,13,IF(E44=G55,14,IF(E44=G56,15,"")))))))))))))))</f>
        <v>4</v>
      </c>
      <c r="I44" s="4"/>
    </row>
    <row r="45" spans="1:9" ht="15.75">
      <c r="A45" s="83">
        <f t="shared" si="5"/>
        <v>4</v>
      </c>
      <c r="B45" s="80" t="str">
        <f>IF('OSNOVNI PODACI'!B6&gt;"",'OSNOVNI PODACI'!B6,"")</f>
        <v>GORNJI BOGIČEVCI</v>
      </c>
      <c r="C45" s="114">
        <v>3.472222222222222E-3</v>
      </c>
      <c r="D45" s="114"/>
      <c r="E45" s="115">
        <f t="shared" si="4"/>
        <v>3.472222222222222E-3</v>
      </c>
      <c r="F45" s="96">
        <f>IF(I45="",IF(H45=1,'OSNOVNI PODACI'!G3,IF(H45=2,'OSNOVNI PODACI'!G4,IF(H45=3,'OSNOVNI PODACI'!G5,IF(H45=4,'OSNOVNI PODACI'!G6,IF(H45=5,'OSNOVNI PODACI'!G7,IF(H45=6,'OSNOVNI PODACI'!G8,IF(H45=7,'OSNOVNI PODACI'!G9,IF(H45=8,'OSNOVNI PODACI'!G10,IF(H45=9,'OSNOVNI PODACI'!G11,IF(H45=10,'OSNOVNI PODACI'!G12,IF(H45=11,'OSNOVNI PODACI'!G13,IF(H45=12,'OSNOVNI PODACI'!G14,IF(H45=13,'OSNOVNI PODACI'!G15,IF(H45=14,'OSNOVNI PODACI'!G16,IF(H45=15,'OSNOVNI PODACI'!G17,0))))))))))))))),'OSNOVNI PODACI'!G18)</f>
        <v>2</v>
      </c>
      <c r="G45" s="116">
        <f>LARGE(E42:E53,6)</f>
        <v>3.0671296296296295E-4</v>
      </c>
      <c r="H45" s="82">
        <f>IF(E45=G42,1,IF(E45=G43,2,IF(E45=G44,3,IF(E45=G45,4,IF(E45=G46,5,IF(E45=G47,6,IF(E45=G48,7,IF(E45=G49,8,IF(E45=G50,9,IF(E45=G51,10,IF(E45=G52,11,IF(E45=G53,12,IF(E45=G54,13,IF(E45=G55,14,IF(E45=G56,15,"")))))))))))))))</f>
        <v>9</v>
      </c>
      <c r="I45" s="4">
        <v>2</v>
      </c>
    </row>
    <row r="46" spans="1:9" ht="15.75">
      <c r="A46" s="83">
        <f t="shared" si="5"/>
        <v>5</v>
      </c>
      <c r="B46" s="80" t="str">
        <f>IF('OSNOVNI PODACI'!B7&gt;"",'OSNOVNI PODACI'!B7,"")</f>
        <v>PALJUV</v>
      </c>
      <c r="C46" s="114">
        <v>9.4004629629629614E-4</v>
      </c>
      <c r="D46" s="114"/>
      <c r="E46" s="115">
        <f t="shared" si="4"/>
        <v>9.4004629629629614E-4</v>
      </c>
      <c r="F46" s="96">
        <f>IF(I46="",IF(H46=1,'OSNOVNI PODACI'!G3,IF(H46=2,'OSNOVNI PODACI'!G4,IF(H46=3,'OSNOVNI PODACI'!G5,IF(H46=4,'OSNOVNI PODACI'!G6,IF(H46=5,'OSNOVNI PODACI'!G7,IF(H46=6,'OSNOVNI PODACI'!G8,IF(H46=7,'OSNOVNI PODACI'!G9,IF(H46=8,'OSNOVNI PODACI'!G10,IF(H46=9,'OSNOVNI PODACI'!G11,IF(H46=10,'OSNOVNI PODACI'!G12,IF(H46=11,'OSNOVNI PODACI'!G13,IF(H46=12,'OSNOVNI PODACI'!G14,IF(H46=13,'OSNOVNI PODACI'!G15,IF(H46=14,'OSNOVNI PODACI'!G16,IF(H46=15,'OSNOVNI PODACI'!G17,0))))))))))))))),'OSNOVNI PODACI'!G18)</f>
        <v>12</v>
      </c>
      <c r="G46" s="116">
        <f>LARGE(E42:E53,5)</f>
        <v>3.9166666666666668E-4</v>
      </c>
      <c r="H46" s="82">
        <f>IF(E46=G42,1,IF(E46=G43,2,IF(E46=G44,3,IF(E46=G45,4,IF(E46=G46,5,IF(E46=G47,6,IF(E46=G48,7,IF(E46=G49,8,IF(E46=G50,9,IF(E46=G51,10,IF(E46=G52,11,IF(E46=G53,12,IF(E46=G54,13,IF(E46=G55,14,IF(E46=G56,15,"")))))))))))))))</f>
        <v>8</v>
      </c>
      <c r="I46" s="4"/>
    </row>
    <row r="47" spans="1:9" ht="15.75">
      <c r="A47" s="83">
        <f t="shared" si="5"/>
        <v>6</v>
      </c>
      <c r="B47" s="80" t="str">
        <f>IF('OSNOVNI PODACI'!B8&gt;"",'OSNOVNI PODACI'!B8,"")</f>
        <v>STAŽNJEVEC</v>
      </c>
      <c r="C47" s="114">
        <v>1.986111111111111E-4</v>
      </c>
      <c r="D47" s="114"/>
      <c r="E47" s="115">
        <f t="shared" si="4"/>
        <v>1.986111111111111E-4</v>
      </c>
      <c r="F47" s="96">
        <f>IF(I47="",IF(H47=1,'OSNOVNI PODACI'!G3,IF(H47=2,'OSNOVNI PODACI'!G4,IF(H47=3,'OSNOVNI PODACI'!G5,IF(H47=4,'OSNOVNI PODACI'!G6,IF(H47=5,'OSNOVNI PODACI'!G7,IF(H47=6,'OSNOVNI PODACI'!G8,IF(H47=7,'OSNOVNI PODACI'!G9,IF(H47=8,'OSNOVNI PODACI'!G10,IF(H47=9,'OSNOVNI PODACI'!G11,IF(H47=10,'OSNOVNI PODACI'!G12,IF(H47=11,'OSNOVNI PODACI'!G13,IF(H47=12,'OSNOVNI PODACI'!G14,IF(H47=13,'OSNOVNI PODACI'!G15,IF(H47=14,'OSNOVNI PODACI'!G16,IF(H47=15,'OSNOVNI PODACI'!G17,0))))))))))))))),'OSNOVNI PODACI'!G18)</f>
        <v>30</v>
      </c>
      <c r="G47" s="116">
        <f>LARGE(E42:E53,4)</f>
        <v>4.2384259259259258E-4</v>
      </c>
      <c r="H47" s="82">
        <f>IF(E47=G42,1,IF(E47=G43,2,IF(E47=G44,3,IF(E47=G45,4,IF(E47=G46,5,IF(E47=G47,6,IF(E47=G48,7,IF(E47=G49,8,IF(E47=G50,9,IF(E47=G51,10,IF(E47=G52,11,IF(E47=G53,12,IF(E47=G54,13,IF(E47=G55,14,IF(E47=G56,15,"")))))))))))))))</f>
        <v>1</v>
      </c>
      <c r="I47" s="4"/>
    </row>
    <row r="48" spans="1:9" ht="15.75">
      <c r="A48" s="83">
        <f t="shared" si="5"/>
        <v>7</v>
      </c>
      <c r="B48" s="80" t="str">
        <f>IF('OSNOVNI PODACI'!B9&gt;"",'OSNOVNI PODACI'!B9,"")</f>
        <v>MARGEČAN</v>
      </c>
      <c r="C48" s="114">
        <v>3.9166666666666668E-4</v>
      </c>
      <c r="D48" s="114"/>
      <c r="E48" s="115">
        <f t="shared" si="4"/>
        <v>3.9166666666666668E-4</v>
      </c>
      <c r="F48" s="96">
        <f>IF(I48="",IF(H48=1,'OSNOVNI PODACI'!G3,IF(H48=2,'OSNOVNI PODACI'!G4,IF(H48=3,'OSNOVNI PODACI'!G5,IF(H48=4,'OSNOVNI PODACI'!G6,IF(H48=5,'OSNOVNI PODACI'!G7,IF(H48=6,'OSNOVNI PODACI'!G8,IF(H48=7,'OSNOVNI PODACI'!G9,IF(H48=8,'OSNOVNI PODACI'!G10,IF(H48=9,'OSNOVNI PODACI'!G11,IF(H48=10,'OSNOVNI PODACI'!G12,IF(H48=11,'OSNOVNI PODACI'!G13,IF(H48=12,'OSNOVNI PODACI'!G14,IF(H48=13,'OSNOVNI PODACI'!G15,IF(H48=14,'OSNOVNI PODACI'!G16,IF(H48=15,'OSNOVNI PODACI'!G17,0))))))))))))))),'OSNOVNI PODACI'!G18)</f>
        <v>18</v>
      </c>
      <c r="G48" s="116">
        <f>LARGE(E42:E53,3)</f>
        <v>4.2789351851851848E-4</v>
      </c>
      <c r="H48" s="82">
        <f>IF(E48=G42,1,IF(E48=G43,2,IF(E48=G44,3,IF(E48=G45,4,IF(E48=G46,5,IF(E48=G47,6,IF(E48=G48,7,IF(E48=G49,8,IF(E48=G50,9,IF(E48=G51,10,IF(E48=G52,11,IF(E48=G53,12,IF(E48=G54,13,IF(E48=G55,14,IF(E48=G56,15,"")))))))))))))))</f>
        <v>5</v>
      </c>
      <c r="I48" s="4"/>
    </row>
    <row r="49" spans="1:9" ht="15.75">
      <c r="A49" s="83">
        <f t="shared" si="5"/>
        <v>8</v>
      </c>
      <c r="B49" s="80" t="str">
        <f>IF('OSNOVNI PODACI'!B10&gt;"",'OSNOVNI PODACI'!B10,"")</f>
        <v>POLJANA</v>
      </c>
      <c r="C49" s="114">
        <v>2.5138888888888889E-4</v>
      </c>
      <c r="D49" s="114"/>
      <c r="E49" s="115">
        <f t="shared" si="4"/>
        <v>2.5138888888888889E-4</v>
      </c>
      <c r="F49" s="96">
        <f>IF(I49="",IF(H49=1,'OSNOVNI PODACI'!G3,IF(H49=2,'OSNOVNI PODACI'!G4,IF(H49=3,'OSNOVNI PODACI'!G5,IF(H49=4,'OSNOVNI PODACI'!G6,IF(H49=5,'OSNOVNI PODACI'!G7,IF(H49=6,'OSNOVNI PODACI'!G8,IF(H49=7,'OSNOVNI PODACI'!G9,IF(H49=8,'OSNOVNI PODACI'!G10,IF(H49=9,'OSNOVNI PODACI'!G11,IF(H49=10,'OSNOVNI PODACI'!G12,IF(H49=11,'OSNOVNI PODACI'!G13,IF(H49=12,'OSNOVNI PODACI'!G14,IF(H49=13,'OSNOVNI PODACI'!G15,IF(H49=14,'OSNOVNI PODACI'!G16,IF(H49=15,'OSNOVNI PODACI'!G17,0))))))))))))))),'OSNOVNI PODACI'!G18)</f>
        <v>23</v>
      </c>
      <c r="G49" s="116">
        <f>LARGE(E42:E53,2)</f>
        <v>9.4004629629629614E-4</v>
      </c>
      <c r="H49" s="82">
        <f>IF(E49=G42,1,IF(E49=G43,2,IF(E49=G44,3,IF(E49=G45,4,IF(E49=G46,5,IF(E49=G47,6,IF(E49=G48,7,IF(E49=G49,8,IF(E49=G50,9,IF(E49=G51,10,IF(E49=G52,11,IF(E49=G53,12,IF(E49=G54,13,IF(E49=G55,14,IF(E49=G56,15,"")))))))))))))))</f>
        <v>3</v>
      </c>
      <c r="I49" s="4"/>
    </row>
    <row r="50" spans="1:9" ht="15.75">
      <c r="A50" s="83">
        <f t="shared" si="5"/>
        <v>9</v>
      </c>
      <c r="B50" s="80" t="str">
        <f>IF('OSNOVNI PODACI'!B11&gt;"",'OSNOVNI PODACI'!B11,"")</f>
        <v>SALINOVEC</v>
      </c>
      <c r="C50" s="114">
        <v>4.2384259259259258E-4</v>
      </c>
      <c r="D50" s="114"/>
      <c r="E50" s="115">
        <f t="shared" si="4"/>
        <v>4.2384259259259258E-4</v>
      </c>
      <c r="F50" s="96">
        <f>IF(I50="",IF(H50=1,'OSNOVNI PODACI'!G3,IF(H50=2,'OSNOVNI PODACI'!G4,IF(H50=3,'OSNOVNI PODACI'!G5,IF(H50=4,'OSNOVNI PODACI'!G6,IF(H50=5,'OSNOVNI PODACI'!G7,IF(H50=6,'OSNOVNI PODACI'!G8,IF(H50=7,'OSNOVNI PODACI'!G9,IF(H50=8,'OSNOVNI PODACI'!G10,IF(H50=9,'OSNOVNI PODACI'!G11,IF(H50=10,'OSNOVNI PODACI'!G12,IF(H50=11,'OSNOVNI PODACI'!G13,IF(H50=12,'OSNOVNI PODACI'!G14,IF(H50=13,'OSNOVNI PODACI'!G15,IF(H50=14,'OSNOVNI PODACI'!G16,IF(H50=15,'OSNOVNI PODACI'!G17,0))))))))))))))),'OSNOVNI PODACI'!G18)</f>
        <v>16</v>
      </c>
      <c r="G50" s="116">
        <f>LARGE(E42:E53,1)</f>
        <v>3.472222222222222E-3</v>
      </c>
      <c r="H50" s="82">
        <f>IF(E50=G42,1,IF(E50=G43,2,IF(E50=G44,3,IF(E50=G45,4,IF(E50=G46,5,IF(E50=G47,6,IF(E50=G48,7,IF(E50=G49,8,IF(E50=G50,9,IF(E50=G51,10,IF(E50=G52,11,IF(E50=G53,12,IF(E50=G54,13,IF(E50=G55,14,IF(E50=G56,15,"")))))))))))))))</f>
        <v>6</v>
      </c>
      <c r="I50" s="4"/>
    </row>
    <row r="51" spans="1:9" ht="15.75">
      <c r="A51" s="83">
        <v>10</v>
      </c>
      <c r="B51" s="80" t="str">
        <f>IF('OSNOVNI PODACI'!B12&gt;"",'OSNOVNI PODACI'!B12,"")</f>
        <v/>
      </c>
      <c r="C51" s="114"/>
      <c r="D51" s="114"/>
      <c r="E51" s="115"/>
      <c r="F51" s="96"/>
      <c r="G51" s="116"/>
      <c r="H51" s="82"/>
      <c r="I51" s="4"/>
    </row>
    <row r="52" spans="1:9" ht="15.75">
      <c r="A52" s="83">
        <v>11</v>
      </c>
      <c r="B52" s="80" t="str">
        <f>IF('OSNOVNI PODACI'!B13&gt;"",'OSNOVNI PODACI'!B13,"")</f>
        <v/>
      </c>
      <c r="C52" s="114"/>
      <c r="D52" s="114"/>
      <c r="E52" s="115"/>
      <c r="F52" s="96"/>
      <c r="G52" s="116"/>
      <c r="H52" s="82"/>
      <c r="I52" s="4"/>
    </row>
    <row r="53" spans="1:9" ht="15.75">
      <c r="A53" s="83">
        <v>12</v>
      </c>
      <c r="B53" s="80"/>
      <c r="C53" s="114"/>
      <c r="D53" s="114"/>
      <c r="E53" s="115"/>
      <c r="F53" s="96"/>
      <c r="G53" s="116"/>
      <c r="H53" s="82"/>
      <c r="I53" s="4"/>
    </row>
    <row r="54" spans="1:9" ht="15.75">
      <c r="A54" s="83">
        <v>13</v>
      </c>
      <c r="B54" s="80"/>
      <c r="C54" s="114"/>
      <c r="D54" s="114"/>
      <c r="E54" s="115"/>
      <c r="F54" s="96"/>
      <c r="G54" s="116"/>
      <c r="H54" s="82"/>
      <c r="I54" s="4"/>
    </row>
    <row r="55" spans="1:9" ht="15.75">
      <c r="A55" s="83">
        <v>14</v>
      </c>
      <c r="B55" s="80"/>
      <c r="C55" s="114"/>
      <c r="D55" s="114"/>
      <c r="E55" s="115"/>
      <c r="F55" s="96"/>
      <c r="G55" s="116"/>
      <c r="H55" s="82"/>
      <c r="I55" s="4"/>
    </row>
    <row r="56" spans="1:9" ht="15.75">
      <c r="A56" s="83">
        <v>15</v>
      </c>
      <c r="B56" s="80"/>
      <c r="C56" s="114"/>
      <c r="D56" s="114"/>
      <c r="E56" s="115"/>
      <c r="F56" s="96"/>
      <c r="G56" s="116"/>
      <c r="H56" s="82"/>
      <c r="I56" s="4"/>
    </row>
    <row r="59" spans="1:9" ht="18.75">
      <c r="A59" s="141" t="str">
        <f>'OSNOVNI PODACI'!B28</f>
        <v>NOŠENJE KOŠARE NA GLAVI</v>
      </c>
      <c r="B59" s="142"/>
      <c r="C59" s="142"/>
      <c r="D59" s="142"/>
      <c r="E59" s="142"/>
      <c r="F59" s="142"/>
      <c r="G59" s="142"/>
    </row>
    <row r="60" spans="1:9">
      <c r="A60" s="14" t="s">
        <v>0</v>
      </c>
      <c r="B60" s="14" t="s">
        <v>1</v>
      </c>
      <c r="C60" s="14" t="s">
        <v>9</v>
      </c>
      <c r="D60" s="14" t="s">
        <v>31</v>
      </c>
      <c r="E60" s="14" t="s">
        <v>38</v>
      </c>
      <c r="F60" s="14" t="s">
        <v>39</v>
      </c>
      <c r="G60" s="39" t="s">
        <v>8</v>
      </c>
      <c r="H60" s="39" t="s">
        <v>72</v>
      </c>
      <c r="I60" s="99" t="s">
        <v>97</v>
      </c>
    </row>
    <row r="61" spans="1:9" ht="15.75">
      <c r="A61" s="83">
        <v>1</v>
      </c>
      <c r="B61" s="80" t="str">
        <f>IF('OSNOVNI PODACI'!B3&gt;"",'OSNOVNI PODACI'!B3,"")</f>
        <v>ČRNEC</v>
      </c>
      <c r="C61" s="114">
        <v>3.472222222222222E-3</v>
      </c>
      <c r="D61" s="114"/>
      <c r="E61" s="115">
        <f t="shared" ref="E61:E69" si="6">C61+D61</f>
        <v>3.472222222222222E-3</v>
      </c>
      <c r="F61" s="96">
        <f>IF(I61="",IF(H61=1,'OSNOVNI PODACI'!G3,IF(H61=2,'OSNOVNI PODACI'!G4,IF(H61=3,'OSNOVNI PODACI'!G5,IF(H61=4,'OSNOVNI PODACI'!G6,IF(H61=5,'OSNOVNI PODACI'!G7,IF(H61=6,'OSNOVNI PODACI'!G8,IF(H61=7,'OSNOVNI PODACI'!G9,IF(H61=8,'OSNOVNI PODACI'!G10,IF(H61=9,'OSNOVNI PODACI'!G11,IF(H61=10,'OSNOVNI PODACI'!G12,IF(H61=11,'OSNOVNI PODACI'!G13,IF(H61=12,'OSNOVNI PODACI'!G14,IF(H61=13,'OSNOVNI PODACI'!G15,IF(H61=14,'OSNOVNI PODACI'!G16,IF(H61=15,'OSNOVNI PODACI'!G17,0))))))))))))))),'OSNOVNI PODACI'!G18)</f>
        <v>2</v>
      </c>
      <c r="G61" s="116">
        <f>LARGE(E61:E72,9)</f>
        <v>5.175925925925926E-4</v>
      </c>
      <c r="H61" s="82">
        <f>IF(E61=G61,1,IF(E61=G62,2,IF(E61=G63,3,IF(E61=G64,4,IF(E61=G65,5,IF(E61=G66,6,IF(E61=G67,7,IF(E61=G68,8,IF(E61=G69,9,IF(E61=G70,10,IF(E61=G71,11,IF(E61=G72,12,IF(E61=G73,13,IF(E61=G74,14,IF(E61=G75,15,"")))))))))))))))</f>
        <v>9</v>
      </c>
      <c r="I61" s="4">
        <v>2</v>
      </c>
    </row>
    <row r="62" spans="1:9" ht="15.75">
      <c r="A62" s="83">
        <f>A61+1</f>
        <v>2</v>
      </c>
      <c r="B62" s="80" t="str">
        <f>IF('OSNOVNI PODACI'!B4&gt;"",'OSNOVNI PODACI'!B4,"")</f>
        <v>JALKOVEC</v>
      </c>
      <c r="C62" s="114">
        <v>6.9479166666666658E-4</v>
      </c>
      <c r="D62" s="114">
        <v>5.7870370370370366E-5</v>
      </c>
      <c r="E62" s="115">
        <f t="shared" si="6"/>
        <v>7.5266203703703693E-4</v>
      </c>
      <c r="F62" s="96">
        <f>IF(I62="",IF(H62=1,'OSNOVNI PODACI'!G3,IF(H62=2,'OSNOVNI PODACI'!G4,IF(H62=3,'OSNOVNI PODACI'!G5,IF(H62=4,'OSNOVNI PODACI'!G6,IF(H62=5,'OSNOVNI PODACI'!G7,IF(H62=6,'OSNOVNI PODACI'!G8,IF(H62=7,'OSNOVNI PODACI'!G9,IF(H62=8,'OSNOVNI PODACI'!G10,IF(H62=9,'OSNOVNI PODACI'!G11,IF(H62=10,'OSNOVNI PODACI'!G12,IF(H62=11,'OSNOVNI PODACI'!G13,IF(H62=12,'OSNOVNI PODACI'!G14,IF(H62=13,'OSNOVNI PODACI'!G15,IF(H62=14,'OSNOVNI PODACI'!G16,IF(H62=15,'OSNOVNI PODACI'!G17,0))))))))))))))),'OSNOVNI PODACI'!G18)</f>
        <v>23</v>
      </c>
      <c r="G62" s="116">
        <f>LARGE(E61:E72,8)</f>
        <v>7.2303240740740737E-4</v>
      </c>
      <c r="H62" s="82">
        <f>IF(E62=G61,1,IF(E62=G62,2,IF(E62=G63,3,IF(E62=G64,4,IF(E62=G65,5,IF(E62=G66,6,IF(E62=G67,7,IF(E62=G68,8,IF(E62=G69,9,IF(E62=G70,10,IF(E62=G71,11,IF(E62=G72,12,IF(E62=G73,13,IF(E62=G74,14,IF(E62=G75,15,"")))))))))))))))</f>
        <v>3</v>
      </c>
      <c r="I62" s="4"/>
    </row>
    <row r="63" spans="1:9" ht="15.75">
      <c r="A63" s="83">
        <f t="shared" ref="A63:A74" si="7">A62+1</f>
        <v>3</v>
      </c>
      <c r="B63" s="80" t="str">
        <f>IF('OSNOVNI PODACI'!B5&gt;"",'OSNOVNI PODACI'!B5,"")</f>
        <v>LANČIĆ</v>
      </c>
      <c r="C63" s="114">
        <v>8.4131944444444445E-4</v>
      </c>
      <c r="D63" s="114">
        <v>1.7361111111111112E-4</v>
      </c>
      <c r="E63" s="115">
        <f t="shared" si="6"/>
        <v>1.0149305555555556E-3</v>
      </c>
      <c r="F63" s="96">
        <f>IF(I63="",IF(H63=1,'OSNOVNI PODACI'!G3,IF(H63=2,'OSNOVNI PODACI'!G4,IF(H63=3,'OSNOVNI PODACI'!G5,IF(H63=4,'OSNOVNI PODACI'!G6,IF(H63=5,'OSNOVNI PODACI'!G7,IF(H63=6,'OSNOVNI PODACI'!G8,IF(H63=7,'OSNOVNI PODACI'!G9,IF(H63=8,'OSNOVNI PODACI'!G10,IF(H63=9,'OSNOVNI PODACI'!G11,IF(H63=10,'OSNOVNI PODACI'!G12,IF(H63=11,'OSNOVNI PODACI'!G13,IF(H63=12,'OSNOVNI PODACI'!G14,IF(H63=13,'OSNOVNI PODACI'!G15,IF(H63=14,'OSNOVNI PODACI'!G16,IF(H63=15,'OSNOVNI PODACI'!G17,0))))))))))))))),'OSNOVNI PODACI'!G18)</f>
        <v>14</v>
      </c>
      <c r="G63" s="116">
        <f>LARGE(E61:E72,7)</f>
        <v>7.5266203703703693E-4</v>
      </c>
      <c r="H63" s="82">
        <f>IF(E63=G61,1,IF(E63=G62,2,IF(E63=G63,3,IF(E63=G64,4,IF(E63=G65,5,IF(E63=G66,6,IF(E63=G67,7,IF(E63=G68,8,IF(E63=G69,9,IF(E63=G70,10,IF(E63=G71,11,IF(E63=G72,12,IF(E63=G73,13,IF(E63=G74,14,IF(E63=G75,15,"")))))))))))))))</f>
        <v>7</v>
      </c>
      <c r="I63" s="4"/>
    </row>
    <row r="64" spans="1:9" ht="15.75">
      <c r="A64" s="83">
        <f t="shared" si="7"/>
        <v>4</v>
      </c>
      <c r="B64" s="80" t="str">
        <f>IF('OSNOVNI PODACI'!B6&gt;"",'OSNOVNI PODACI'!B6,"")</f>
        <v>GORNJI BOGIČEVCI</v>
      </c>
      <c r="C64" s="114">
        <v>6.9583333333333335E-4</v>
      </c>
      <c r="D64" s="114">
        <v>5.7870370370370366E-5</v>
      </c>
      <c r="E64" s="115">
        <f t="shared" si="6"/>
        <v>7.537037037037037E-4</v>
      </c>
      <c r="F64" s="96">
        <f>IF(I64="",IF(H64=1,'OSNOVNI PODACI'!G3,IF(H64=2,'OSNOVNI PODACI'!G4,IF(H64=3,'OSNOVNI PODACI'!G5,IF(H64=4,'OSNOVNI PODACI'!G6,IF(H64=5,'OSNOVNI PODACI'!G7,IF(H64=6,'OSNOVNI PODACI'!G8,IF(H64=7,'OSNOVNI PODACI'!G9,IF(H64=8,'OSNOVNI PODACI'!G10,IF(H64=9,'OSNOVNI PODACI'!G11,IF(H64=10,'OSNOVNI PODACI'!G12,IF(H64=11,'OSNOVNI PODACI'!G13,IF(H64=12,'OSNOVNI PODACI'!G14,IF(H64=13,'OSNOVNI PODACI'!G15,IF(H64=14,'OSNOVNI PODACI'!G16,IF(H64=15,'OSNOVNI PODACI'!G17,0))))))))))))))),'OSNOVNI PODACI'!G18)</f>
        <v>20</v>
      </c>
      <c r="G64" s="116">
        <f>LARGE(E61:E72,6)</f>
        <v>7.537037037037037E-4</v>
      </c>
      <c r="H64" s="82">
        <f>IF(E64=G61,1,IF(E64=G62,2,IF(E64=G63,3,IF(E64=G64,4,IF(E64=G65,5,IF(E64=G66,6,IF(E64=G67,7,IF(E64=G68,8,IF(E64=G69,9,IF(E64=G70,10,IF(E64=G71,11,IF(E64=G72,12,IF(E64=G73,13,IF(E64=G74,14,IF(E64=G75,15,"")))))))))))))))</f>
        <v>4</v>
      </c>
      <c r="I64" s="4"/>
    </row>
    <row r="65" spans="1:9" ht="15.75">
      <c r="A65" s="83">
        <f t="shared" si="7"/>
        <v>5</v>
      </c>
      <c r="B65" s="80" t="str">
        <f>IF('OSNOVNI PODACI'!B7&gt;"",'OSNOVNI PODACI'!B7,"")</f>
        <v>PALJUV</v>
      </c>
      <c r="C65" s="114">
        <v>9.2916666666666668E-4</v>
      </c>
      <c r="D65" s="114">
        <v>5.7870370370370366E-5</v>
      </c>
      <c r="E65" s="115">
        <f t="shared" si="6"/>
        <v>9.8703703703703714E-4</v>
      </c>
      <c r="F65" s="96">
        <f>IF(I65="",IF(H65=1,'OSNOVNI PODACI'!G3,IF(H65=2,'OSNOVNI PODACI'!G4,IF(H65=3,'OSNOVNI PODACI'!G5,IF(H65=4,'OSNOVNI PODACI'!G6,IF(H65=5,'OSNOVNI PODACI'!G7,IF(H65=6,'OSNOVNI PODACI'!G8,IF(H65=7,'OSNOVNI PODACI'!G9,IF(H65=8,'OSNOVNI PODACI'!G10,IF(H65=9,'OSNOVNI PODACI'!G11,IF(H65=10,'OSNOVNI PODACI'!G12,IF(H65=11,'OSNOVNI PODACI'!G13,IF(H65=12,'OSNOVNI PODACI'!G14,IF(H65=13,'OSNOVNI PODACI'!G15,IF(H65=14,'OSNOVNI PODACI'!G16,IF(H65=15,'OSNOVNI PODACI'!G17,0))))))))))))))),'OSNOVNI PODACI'!G18)</f>
        <v>16</v>
      </c>
      <c r="G65" s="116">
        <f>LARGE(E61:E72,5)</f>
        <v>8.1284722222222229E-4</v>
      </c>
      <c r="H65" s="82">
        <f>IF(E65=G61,1,IF(E65=G62,2,IF(E65=G63,3,IF(E65=G64,4,IF(E65=G65,5,IF(E65=G66,6,IF(E65=G67,7,IF(E65=G68,8,IF(E65=G69,9,IF(E65=G70,10,IF(E65=G71,11,IF(E65=G72,12,IF(E65=G73,13,IF(E65=G74,14,IF(E65=G75,15,"")))))))))))))))</f>
        <v>6</v>
      </c>
      <c r="I65" s="4"/>
    </row>
    <row r="66" spans="1:9" ht="15.75">
      <c r="A66" s="83">
        <f t="shared" si="7"/>
        <v>6</v>
      </c>
      <c r="B66" s="80" t="str">
        <f>IF('OSNOVNI PODACI'!B8&gt;"",'OSNOVNI PODACI'!B8,"")</f>
        <v>STAŽNJEVEC</v>
      </c>
      <c r="C66" s="114">
        <v>8.1284722222222229E-4</v>
      </c>
      <c r="D66" s="114"/>
      <c r="E66" s="115">
        <f t="shared" si="6"/>
        <v>8.1284722222222229E-4</v>
      </c>
      <c r="F66" s="96">
        <f>IF(I66="",IF(H66=1,'OSNOVNI PODACI'!G3,IF(H66=2,'OSNOVNI PODACI'!G4,IF(H66=3,'OSNOVNI PODACI'!G5,IF(H66=4,'OSNOVNI PODACI'!G6,IF(H66=5,'OSNOVNI PODACI'!G7,IF(H66=6,'OSNOVNI PODACI'!G8,IF(H66=7,'OSNOVNI PODACI'!G9,IF(H66=8,'OSNOVNI PODACI'!G10,IF(H66=9,'OSNOVNI PODACI'!G11,IF(H66=10,'OSNOVNI PODACI'!G12,IF(H66=11,'OSNOVNI PODACI'!G13,IF(H66=12,'OSNOVNI PODACI'!G14,IF(H66=13,'OSNOVNI PODACI'!G15,IF(H66=14,'OSNOVNI PODACI'!G16,IF(H66=15,'OSNOVNI PODACI'!G17,0))))))))))))))),'OSNOVNI PODACI'!G18)</f>
        <v>18</v>
      </c>
      <c r="G66" s="116">
        <f>LARGE(E61:E72,4)</f>
        <v>9.8703703703703714E-4</v>
      </c>
      <c r="H66" s="82">
        <f>IF(E66=G61,1,IF(E66=G62,2,IF(E66=G63,3,IF(E66=G64,4,IF(E66=G65,5,IF(E66=G66,6,IF(E66=G67,7,IF(E66=G68,8,IF(E66=G69,9,IF(E66=G70,10,IF(E66=G71,11,IF(E66=G72,12,IF(E66=G73,13,IF(E66=G74,14,IF(E66=G75,15,"")))))))))))))))</f>
        <v>5</v>
      </c>
      <c r="I66" s="4"/>
    </row>
    <row r="67" spans="1:9" ht="15.75">
      <c r="A67" s="83">
        <f t="shared" si="7"/>
        <v>7</v>
      </c>
      <c r="B67" s="80" t="str">
        <f>IF('OSNOVNI PODACI'!B9&gt;"",'OSNOVNI PODACI'!B9,"")</f>
        <v>MARGEČAN</v>
      </c>
      <c r="C67" s="114">
        <v>7.2303240740740737E-4</v>
      </c>
      <c r="D67" s="114"/>
      <c r="E67" s="115">
        <f t="shared" si="6"/>
        <v>7.2303240740740737E-4</v>
      </c>
      <c r="F67" s="96">
        <f>IF(I67="",IF(H67=1,'OSNOVNI PODACI'!G3,IF(H67=2,'OSNOVNI PODACI'!G4,IF(H67=3,'OSNOVNI PODACI'!G5,IF(H67=4,'OSNOVNI PODACI'!G6,IF(H67=5,'OSNOVNI PODACI'!G7,IF(H67=6,'OSNOVNI PODACI'!G8,IF(H67=7,'OSNOVNI PODACI'!G9,IF(H67=8,'OSNOVNI PODACI'!G10,IF(H67=9,'OSNOVNI PODACI'!G11,IF(H67=10,'OSNOVNI PODACI'!G12,IF(H67=11,'OSNOVNI PODACI'!G13,IF(H67=12,'OSNOVNI PODACI'!G14,IF(H67=13,'OSNOVNI PODACI'!G15,IF(H67=14,'OSNOVNI PODACI'!G16,IF(H67=15,'OSNOVNI PODACI'!G17,0))))))))))))))),'OSNOVNI PODACI'!G18)</f>
        <v>25</v>
      </c>
      <c r="G67" s="116">
        <f>LARGE(E61:E72,3)</f>
        <v>1.0149305555555556E-3</v>
      </c>
      <c r="H67" s="82">
        <f>IF(E67=G61,1,IF(E67=G62,2,IF(E67=G63,3,IF(E67=G64,4,IF(E67=G65,5,IF(E67=G66,6,IF(E67=G67,7,IF(E67=G68,8,IF(E67=G69,9,IF(E67=G70,10,IF(E67=G71,11,IF(E67=G72,12,IF(E67=G73,13,IF(E67=G74,14,IF(E67=G75,15,"")))))))))))))))</f>
        <v>2</v>
      </c>
      <c r="I67" s="4"/>
    </row>
    <row r="68" spans="1:9" ht="15.75">
      <c r="A68" s="83">
        <f t="shared" si="7"/>
        <v>8</v>
      </c>
      <c r="B68" s="80" t="str">
        <f>IF('OSNOVNI PODACI'!B10&gt;"",'OSNOVNI PODACI'!B10,"")</f>
        <v>POLJANA</v>
      </c>
      <c r="C68" s="114">
        <v>1.0940972222222222E-3</v>
      </c>
      <c r="D68" s="114">
        <v>1.0995370370370371E-3</v>
      </c>
      <c r="E68" s="115">
        <f t="shared" si="6"/>
        <v>2.1936342592592593E-3</v>
      </c>
      <c r="F68" s="96">
        <f>IF(I68="",IF(H68=1,'OSNOVNI PODACI'!G3,IF(H68=2,'OSNOVNI PODACI'!G4,IF(H68=3,'OSNOVNI PODACI'!G5,IF(H68=4,'OSNOVNI PODACI'!G6,IF(H68=5,'OSNOVNI PODACI'!G7,IF(H68=6,'OSNOVNI PODACI'!G8,IF(H68=7,'OSNOVNI PODACI'!G9,IF(H68=8,'OSNOVNI PODACI'!G10,IF(H68=9,'OSNOVNI PODACI'!G11,IF(H68=10,'OSNOVNI PODACI'!G12,IF(H68=11,'OSNOVNI PODACI'!G13,IF(H68=12,'OSNOVNI PODACI'!G14,IF(H68=13,'OSNOVNI PODACI'!G15,IF(H68=14,'OSNOVNI PODACI'!G16,IF(H68=15,'OSNOVNI PODACI'!G17,0))))))))))))))),'OSNOVNI PODACI'!G18)</f>
        <v>12</v>
      </c>
      <c r="G68" s="116">
        <f>LARGE(E61:E72,2)</f>
        <v>2.1936342592592593E-3</v>
      </c>
      <c r="H68" s="82">
        <f>IF(E68=G61,1,IF(E68=G62,2,IF(E68=G63,3,IF(E68=G64,4,IF(E68=G65,5,IF(E68=G66,6,IF(E68=G67,7,IF(E68=G68,8,IF(E68=G69,9,IF(E68=G70,10,IF(E68=G71,11,IF(E68=G72,12,IF(E68=G73,13,IF(E68=G74,14,IF(E68=G75,15,"")))))))))))))))</f>
        <v>8</v>
      </c>
      <c r="I68" s="4"/>
    </row>
    <row r="69" spans="1:9" ht="15.75">
      <c r="A69" s="83">
        <f t="shared" si="7"/>
        <v>9</v>
      </c>
      <c r="B69" s="80" t="str">
        <f>IF('OSNOVNI PODACI'!B11&gt;"",'OSNOVNI PODACI'!B11,"")</f>
        <v>SALINOVEC</v>
      </c>
      <c r="C69" s="114">
        <v>5.175925925925926E-4</v>
      </c>
      <c r="D69" s="114"/>
      <c r="E69" s="115">
        <f t="shared" si="6"/>
        <v>5.175925925925926E-4</v>
      </c>
      <c r="F69" s="96">
        <f>IF(I69="",IF(H69=1,'OSNOVNI PODACI'!G3,IF(H69=2,'OSNOVNI PODACI'!G4,IF(H69=3,'OSNOVNI PODACI'!G5,IF(H69=4,'OSNOVNI PODACI'!G6,IF(H69=5,'OSNOVNI PODACI'!G7,IF(H69=6,'OSNOVNI PODACI'!G8,IF(H69=7,'OSNOVNI PODACI'!G9,IF(H69=8,'OSNOVNI PODACI'!G10,IF(H69=9,'OSNOVNI PODACI'!G11,IF(H69=10,'OSNOVNI PODACI'!G12,IF(H69=11,'OSNOVNI PODACI'!G13,IF(H69=12,'OSNOVNI PODACI'!G14,IF(H69=13,'OSNOVNI PODACI'!G15,IF(H69=14,'OSNOVNI PODACI'!G16,IF(H69=15,'OSNOVNI PODACI'!G17,0))))))))))))))),'OSNOVNI PODACI'!G18)</f>
        <v>30</v>
      </c>
      <c r="G69" s="116">
        <f>LARGE(E61:E72,1)</f>
        <v>3.472222222222222E-3</v>
      </c>
      <c r="H69" s="82">
        <f>IF(E69=G61,1,IF(E69=G62,2,IF(E69=G63,3,IF(E69=G64,4,IF(E69=G65,5,IF(E69=G66,6,IF(E69=G67,7,IF(E69=G68,8,IF(E69=G69,9,IF(E69=G70,10,IF(E69=G71,11,IF(E69=G72,12,IF(E69=G73,13,IF(E69=G74,14,IF(E69=G75,15,"")))))))))))))))</f>
        <v>1</v>
      </c>
      <c r="I69" s="4"/>
    </row>
    <row r="70" spans="1:9" ht="15.75">
      <c r="A70" s="83">
        <f t="shared" si="7"/>
        <v>10</v>
      </c>
      <c r="B70" s="80" t="str">
        <f>IF('OSNOVNI PODACI'!B12&gt;"",'OSNOVNI PODACI'!B12,"")</f>
        <v/>
      </c>
      <c r="C70" s="114"/>
      <c r="D70" s="114"/>
      <c r="E70" s="115"/>
      <c r="F70" s="96"/>
      <c r="G70" s="116"/>
      <c r="H70" s="82"/>
      <c r="I70" s="4"/>
    </row>
    <row r="71" spans="1:9" ht="15.75">
      <c r="A71" s="83">
        <f t="shared" si="7"/>
        <v>11</v>
      </c>
      <c r="B71" s="80" t="str">
        <f>IF('OSNOVNI PODACI'!B13&gt;"",'OSNOVNI PODACI'!B13,"")</f>
        <v/>
      </c>
      <c r="C71" s="114"/>
      <c r="D71" s="114"/>
      <c r="E71" s="115"/>
      <c r="F71" s="96"/>
      <c r="G71" s="116"/>
      <c r="H71" s="82"/>
      <c r="I71" s="4"/>
    </row>
    <row r="72" spans="1:9" ht="15.75">
      <c r="A72" s="83">
        <f t="shared" si="7"/>
        <v>12</v>
      </c>
      <c r="B72" s="80"/>
      <c r="C72" s="114"/>
      <c r="D72" s="114"/>
      <c r="E72" s="115"/>
      <c r="F72" s="96"/>
      <c r="G72" s="116"/>
      <c r="H72" s="82"/>
      <c r="I72" s="4"/>
    </row>
    <row r="73" spans="1:9" ht="15.75">
      <c r="A73" s="83">
        <f t="shared" si="7"/>
        <v>13</v>
      </c>
      <c r="B73" s="80"/>
      <c r="C73" s="114"/>
      <c r="D73" s="114"/>
      <c r="E73" s="115"/>
      <c r="F73" s="96"/>
      <c r="G73" s="117"/>
      <c r="H73" s="82"/>
      <c r="I73" s="4"/>
    </row>
    <row r="74" spans="1:9" ht="15.75">
      <c r="A74" s="83">
        <f t="shared" si="7"/>
        <v>14</v>
      </c>
      <c r="B74" s="80"/>
      <c r="C74" s="114"/>
      <c r="D74" s="114"/>
      <c r="E74" s="115"/>
      <c r="F74" s="96"/>
      <c r="G74" s="117"/>
      <c r="H74" s="82"/>
      <c r="I74" s="4"/>
    </row>
    <row r="75" spans="1:9" ht="15.75">
      <c r="A75" s="83">
        <f>A74+1</f>
        <v>15</v>
      </c>
      <c r="B75" s="80"/>
      <c r="C75" s="114"/>
      <c r="D75" s="114"/>
      <c r="E75" s="115"/>
      <c r="F75" s="96"/>
      <c r="G75" s="117"/>
      <c r="H75" s="82"/>
      <c r="I75" s="4"/>
    </row>
    <row r="78" spans="1:9" ht="18.75">
      <c r="A78" s="140" t="str">
        <f>'OSNOVNI PODACI'!B29</f>
        <v>TRČANJE U VREĆI</v>
      </c>
      <c r="B78" s="138"/>
      <c r="C78" s="138"/>
      <c r="D78" s="138"/>
      <c r="E78" s="138"/>
      <c r="F78" s="138"/>
    </row>
    <row r="79" spans="1:9">
      <c r="A79" s="14" t="s">
        <v>0</v>
      </c>
      <c r="B79" s="14" t="s">
        <v>1</v>
      </c>
      <c r="C79" s="14" t="s">
        <v>9</v>
      </c>
      <c r="D79" s="14" t="s">
        <v>31</v>
      </c>
      <c r="E79" s="14" t="s">
        <v>38</v>
      </c>
      <c r="F79" s="14" t="s">
        <v>39</v>
      </c>
      <c r="G79" s="39" t="s">
        <v>8</v>
      </c>
      <c r="H79" s="39" t="s">
        <v>72</v>
      </c>
      <c r="I79" s="99" t="s">
        <v>97</v>
      </c>
    </row>
    <row r="80" spans="1:9" ht="15.75">
      <c r="A80" s="83">
        <v>1</v>
      </c>
      <c r="B80" s="80" t="str">
        <f>IF('OSNOVNI PODACI'!B3&gt;"",'OSNOVNI PODACI'!B3,"")</f>
        <v>ČRNEC</v>
      </c>
      <c r="C80" s="114">
        <v>3.5879629629629635E-4</v>
      </c>
      <c r="D80" s="114"/>
      <c r="E80" s="115">
        <f>C80+D80</f>
        <v>3.5879629629629635E-4</v>
      </c>
      <c r="F80" s="96">
        <f>IF(I80="",IF(H80=1,'OSNOVNI PODACI'!G3,IF(H80=2,'OSNOVNI PODACI'!G4,IF(H80=3,'OSNOVNI PODACI'!G5,IF(H80=4,'OSNOVNI PODACI'!G6,IF(H80=5,'OSNOVNI PODACI'!G7,IF(H80=6,'OSNOVNI PODACI'!G8,IF(H80=7,'OSNOVNI PODACI'!G9,IF(H80=8,'OSNOVNI PODACI'!G10,IF(H80=9,'OSNOVNI PODACI'!G11,IF(H80=10,'OSNOVNI PODACI'!G12,IF(H80=11,'OSNOVNI PODACI'!G13,IF(H80=12,'OSNOVNI PODACI'!G14,IF(H80=13,'OSNOVNI PODACI'!G15,IF(H80=14,'OSNOVNI PODACI'!G16,IF(H80=15,'OSNOVNI PODACI'!G17,0))))))))))))))),'OSNOVNI PODACI'!G18)</f>
        <v>12</v>
      </c>
      <c r="G80" s="116">
        <f>LARGE(E80:E91,9)</f>
        <v>2.53587962962963E-4</v>
      </c>
      <c r="H80" s="82">
        <f>IF(E80=G80,1,IF(E80=G81,2,IF(E80=G82,3,IF(E80=G83,4,IF(E80=G84,5,IF(E80=G85,6,IF(E80=G86,7,IF(E80=G87,8,IF(E80=G88,9,IF(E80=G89,10,IF(E80=G90,11,IF(E80=G91,12,IF(E80=G92,13,IF(E80=G93,14,IF(E80=G94,15,"")))))))))))))))</f>
        <v>8</v>
      </c>
      <c r="I80" s="4"/>
    </row>
    <row r="81" spans="1:9" ht="15.75">
      <c r="A81" s="83">
        <f>A80+1</f>
        <v>2</v>
      </c>
      <c r="B81" s="80" t="str">
        <f>IF('OSNOVNI PODACI'!B4&gt;"",'OSNOVNI PODACI'!B4,"")</f>
        <v>JALKOVEC</v>
      </c>
      <c r="C81" s="114">
        <v>2.5868055555555556E-4</v>
      </c>
      <c r="D81" s="114"/>
      <c r="E81" s="115">
        <f>C81+D81</f>
        <v>2.5868055555555556E-4</v>
      </c>
      <c r="F81" s="96">
        <f>IF(I81="",IF(H81=1,'OSNOVNI PODACI'!G3,IF(H81=2,'OSNOVNI PODACI'!G4,IF(H81=3,'OSNOVNI PODACI'!G5,IF(H81=4,'OSNOVNI PODACI'!G6,IF(H81=5,'OSNOVNI PODACI'!G7,IF(H81=6,'OSNOVNI PODACI'!G8,IF(H81=7,'OSNOVNI PODACI'!G9,IF(H81=8,'OSNOVNI PODACI'!G10,IF(H81=9,'OSNOVNI PODACI'!G11,IF(H81=10,'OSNOVNI PODACI'!G12,IF(H81=11,'OSNOVNI PODACI'!G13,IF(H81=12,'OSNOVNI PODACI'!G14,IF(H81=13,'OSNOVNI PODACI'!G15,IF(H81=14,'OSNOVNI PODACI'!G16,IF(H81=15,'OSNOVNI PODACI'!G17,0))))))))))))))),'OSNOVNI PODACI'!G18)</f>
        <v>23</v>
      </c>
      <c r="G81" s="116">
        <f>LARGE(E80:E91,8)</f>
        <v>2.5393518518518522E-4</v>
      </c>
      <c r="H81" s="82">
        <f>IF(E81=G80,1,IF(E81=G81,2,IF(E81=G82,3,IF(E81=G83,4,IF(E81=G84,5,IF(E81=G85,6,IF(E81=G86,7,IF(E81=G87,8,IF(E81=G88,9,IF(E81=G89,10,IF(E81=G90,11,IF(E81=G91,12,IF(E81=G92,13,IF(E81=G93,14,IF(E81=G94,15,"")))))))))))))))</f>
        <v>3</v>
      </c>
      <c r="I81" s="4"/>
    </row>
    <row r="82" spans="1:9" ht="15.75">
      <c r="A82" s="83">
        <f t="shared" ref="A82:A93" si="8">A81+1</f>
        <v>3</v>
      </c>
      <c r="B82" s="80" t="str">
        <f>IF('OSNOVNI PODACI'!B5&gt;"",'OSNOVNI PODACI'!B5,"")</f>
        <v>LANČIĆ</v>
      </c>
      <c r="C82" s="114">
        <v>3.5659722222222218E-4</v>
      </c>
      <c r="D82" s="114"/>
      <c r="E82" s="115">
        <f t="shared" ref="E82:E88" si="9">C82+D82</f>
        <v>3.5659722222222218E-4</v>
      </c>
      <c r="F82" s="96">
        <f>IF(I82="",IF(H82=1,'OSNOVNI PODACI'!G3,IF(H82=2,'OSNOVNI PODACI'!G4,IF(H82=3,'OSNOVNI PODACI'!G5,IF(H82=4,'OSNOVNI PODACI'!G6,IF(H82=5,'OSNOVNI PODACI'!G7,IF(H82=6,'OSNOVNI PODACI'!G8,IF(H82=7,'OSNOVNI PODACI'!G9,IF(H82=8,'OSNOVNI PODACI'!G10,IF(H82=9,'OSNOVNI PODACI'!G11,IF(H82=10,'OSNOVNI PODACI'!G12,IF(H82=11,'OSNOVNI PODACI'!G13,IF(H82=12,'OSNOVNI PODACI'!G14,IF(H82=13,'OSNOVNI PODACI'!G15,IF(H82=14,'OSNOVNI PODACI'!G16,IF(H82=15,'OSNOVNI PODACI'!G17,0))))))))))))))),'OSNOVNI PODACI'!G18)</f>
        <v>14</v>
      </c>
      <c r="G82" s="116">
        <f>LARGE(E80:E91,7)</f>
        <v>2.5868055555555556E-4</v>
      </c>
      <c r="H82" s="82">
        <f>IF(E82=G80,1,IF(E82=G81,2,IF(E82=G82,3,IF(E82=G83,4,IF(E82=G84,5,IF(E82=G85,6,IF(E82=G86,7,IF(E82=G87,8,IF(E82=G88,9,IF(E82=G89,10,IF(E82=G90,11,IF(E82=G91,12,IF(E82=G92,13,IF(E82=G93,14,IF(E82=G94,15,"")))))))))))))))</f>
        <v>7</v>
      </c>
      <c r="I82" s="4"/>
    </row>
    <row r="83" spans="1:9" ht="15.75">
      <c r="A83" s="83">
        <f t="shared" si="8"/>
        <v>4</v>
      </c>
      <c r="B83" s="80" t="str">
        <f>IF('OSNOVNI PODACI'!B6&gt;"",'OSNOVNI PODACI'!B6,"")</f>
        <v>GORNJI BOGIČEVCI</v>
      </c>
      <c r="C83" s="114">
        <v>2.7199074074074072E-4</v>
      </c>
      <c r="D83" s="114">
        <v>5.7870370370370366E-5</v>
      </c>
      <c r="E83" s="115">
        <f t="shared" si="9"/>
        <v>3.2986111111111107E-4</v>
      </c>
      <c r="F83" s="96">
        <f>IF(I83="",IF(H83=1,'OSNOVNI PODACI'!G3,IF(H83=2,'OSNOVNI PODACI'!G4,IF(H83=3,'OSNOVNI PODACI'!G5,IF(H83=4,'OSNOVNI PODACI'!G6,IF(H83=5,'OSNOVNI PODACI'!G7,IF(H83=6,'OSNOVNI PODACI'!G8,IF(H83=7,'OSNOVNI PODACI'!G9,IF(H83=8,'OSNOVNI PODACI'!G10,IF(H83=9,'OSNOVNI PODACI'!G11,IF(H83=10,'OSNOVNI PODACI'!G12,IF(H83=11,'OSNOVNI PODACI'!G13,IF(H83=12,'OSNOVNI PODACI'!G14,IF(H83=13,'OSNOVNI PODACI'!G15,IF(H83=14,'OSNOVNI PODACI'!G16,IF(H83=15,'OSNOVNI PODACI'!G17,0))))))))))))))),'OSNOVNI PODACI'!G18)</f>
        <v>18</v>
      </c>
      <c r="G83" s="116">
        <f>LARGE(E80:E91,6)</f>
        <v>3.1828703703703701E-4</v>
      </c>
      <c r="H83" s="82">
        <f>IF(E83=G80,1,IF(E83=G81,2,IF(E83=G82,3,IF(E83=G83,4,IF(E83=G84,5,IF(E83=G85,6,IF(E83=G86,7,IF(E83=G87,8,IF(E83=G88,9,IF(E83=G89,10,IF(E83=G90,11,IF(E83=G91,12,IF(E83=G92,13,IF(E83=G93,14,IF(E83=G94,15,"")))))))))))))))</f>
        <v>5</v>
      </c>
      <c r="I83" s="4"/>
    </row>
    <row r="84" spans="1:9" ht="15.75">
      <c r="A84" s="83">
        <f t="shared" si="8"/>
        <v>5</v>
      </c>
      <c r="B84" s="80" t="str">
        <f>IF('OSNOVNI PODACI'!B7&gt;"",'OSNOVNI PODACI'!B7,"")</f>
        <v>PALJUV</v>
      </c>
      <c r="C84" s="114">
        <v>3.4976851851851852E-4</v>
      </c>
      <c r="D84" s="114"/>
      <c r="E84" s="115">
        <f t="shared" si="9"/>
        <v>3.4976851851851852E-4</v>
      </c>
      <c r="F84" s="96">
        <f>IF(I84="",IF(H84=1,'OSNOVNI PODACI'!G3,IF(H84=2,'OSNOVNI PODACI'!G4,IF(H84=3,'OSNOVNI PODACI'!G5,IF(H84=4,'OSNOVNI PODACI'!G6,IF(H84=5,'OSNOVNI PODACI'!G7,IF(H84=6,'OSNOVNI PODACI'!G8,IF(H84=7,'OSNOVNI PODACI'!G9,IF(H84=8,'OSNOVNI PODACI'!G10,IF(H84=9,'OSNOVNI PODACI'!G11,IF(H84=10,'OSNOVNI PODACI'!G12,IF(H84=11,'OSNOVNI PODACI'!G13,IF(H84=12,'OSNOVNI PODACI'!G14,IF(H84=13,'OSNOVNI PODACI'!G15,IF(H84=14,'OSNOVNI PODACI'!G16,IF(H84=15,'OSNOVNI PODACI'!G17,0))))))))))))))),'OSNOVNI PODACI'!G18)</f>
        <v>16</v>
      </c>
      <c r="G84" s="116">
        <f>LARGE(E80:E91,5)</f>
        <v>3.2986111111111107E-4</v>
      </c>
      <c r="H84" s="82">
        <f>IF(E84=G80,1,IF(E84=G81,2,IF(E84=G82,3,IF(E84=G83,4,IF(E84=G84,5,IF(E84=G85,6,IF(E84=G86,7,IF(E84=G87,8,IF(E84=G88,9,IF(E84=G89,10,IF(E84=G90,11,IF(E84=G91,12,IF(E84=G92,13,IF(E84=G93,14,IF(E84=G94,15,"")))))))))))))))</f>
        <v>6</v>
      </c>
      <c r="I84" s="4"/>
    </row>
    <row r="85" spans="1:9" ht="15.75">
      <c r="A85" s="83">
        <f t="shared" si="8"/>
        <v>6</v>
      </c>
      <c r="B85" s="80" t="str">
        <f>IF('OSNOVNI PODACI'!B8&gt;"",'OSNOVNI PODACI'!B8,"")</f>
        <v>STAŽNJEVEC</v>
      </c>
      <c r="C85" s="114">
        <v>2.5393518518518522E-4</v>
      </c>
      <c r="D85" s="114"/>
      <c r="E85" s="115">
        <f t="shared" si="9"/>
        <v>2.5393518518518522E-4</v>
      </c>
      <c r="F85" s="96">
        <f>IF(I85="",IF(H85=1,'OSNOVNI PODACI'!G3,IF(H85=2,'OSNOVNI PODACI'!G4,IF(H85=3,'OSNOVNI PODACI'!G5,IF(H85=4,'OSNOVNI PODACI'!G6,IF(H85=5,'OSNOVNI PODACI'!G7,IF(H85=6,'OSNOVNI PODACI'!G8,IF(H85=7,'OSNOVNI PODACI'!G9,IF(H85=8,'OSNOVNI PODACI'!G10,IF(H85=9,'OSNOVNI PODACI'!G11,IF(H85=10,'OSNOVNI PODACI'!G12,IF(H85=11,'OSNOVNI PODACI'!G13,IF(H85=12,'OSNOVNI PODACI'!G14,IF(H85=13,'OSNOVNI PODACI'!G15,IF(H85=14,'OSNOVNI PODACI'!G16,IF(H85=15,'OSNOVNI PODACI'!G17,0))))))))))))))),'OSNOVNI PODACI'!G18)</f>
        <v>25</v>
      </c>
      <c r="G85" s="116">
        <f>LARGE(E80:E91,4)</f>
        <v>3.4976851851851852E-4</v>
      </c>
      <c r="H85" s="82">
        <f>IF(E85=G80,1,IF(E85=G81,2,IF(E85=G82,3,IF(E85=G83,4,IF(E85=G84,5,IF(E85=G85,6,IF(E85=G86,7,IF(E85=G87,8,IF(E85=G88,9,IF(E85=G89,10,IF(E85=G90,11,IF(E85=G91,12,IF(E85=G92,13,IF(E85=G93,14,IF(E85=G94,15,"")))))))))))))))</f>
        <v>2</v>
      </c>
      <c r="I85" s="4"/>
    </row>
    <row r="86" spans="1:9" ht="15.75">
      <c r="A86" s="83">
        <f t="shared" si="8"/>
        <v>7</v>
      </c>
      <c r="B86" s="80" t="str">
        <f>IF('OSNOVNI PODACI'!B9&gt;"",'OSNOVNI PODACI'!B9,"")</f>
        <v>MARGEČAN</v>
      </c>
      <c r="C86" s="114">
        <v>3.3564814814814812E-4</v>
      </c>
      <c r="D86" s="114">
        <v>5.7870370370370366E-5</v>
      </c>
      <c r="E86" s="115">
        <f t="shared" si="9"/>
        <v>3.9351851851851847E-4</v>
      </c>
      <c r="F86" s="96">
        <f>IF(I86="",IF(H86=1,'OSNOVNI PODACI'!G3,IF(H86=2,'OSNOVNI PODACI'!G4,IF(H86=3,'OSNOVNI PODACI'!G5,IF(H86=4,'OSNOVNI PODACI'!G6,IF(H86=5,'OSNOVNI PODACI'!G7,IF(H86=6,'OSNOVNI PODACI'!G8,IF(H86=7,'OSNOVNI PODACI'!G9,IF(H86=8,'OSNOVNI PODACI'!G10,IF(H86=9,'OSNOVNI PODACI'!G11,IF(H86=10,'OSNOVNI PODACI'!G12,IF(H86=11,'OSNOVNI PODACI'!G13,IF(H86=12,'OSNOVNI PODACI'!G14,IF(H86=13,'OSNOVNI PODACI'!G15,IF(H86=14,'OSNOVNI PODACI'!G16,IF(H86=15,'OSNOVNI PODACI'!G17,0))))))))))))))),'OSNOVNI PODACI'!G18)</f>
        <v>10</v>
      </c>
      <c r="G86" s="116">
        <f>LARGE(E80:E91,3)</f>
        <v>3.5659722222222218E-4</v>
      </c>
      <c r="H86" s="82">
        <f>IF(E86=G80,1,IF(E86=G81,2,IF(E86=G82,3,IF(E86=G83,4,IF(E86=G84,5,IF(E86=G85,6,IF(E86=G86,7,IF(E86=G87,8,IF(E86=G88,9,IF(E86=G89,10,IF(E86=G90,11,IF(E86=G91,12,IF(E86=G92,13,IF(E86=G93,14,IF(E86=G94,15,"")))))))))))))))</f>
        <v>9</v>
      </c>
      <c r="I86" s="4"/>
    </row>
    <row r="87" spans="1:9" ht="15.75">
      <c r="A87" s="83">
        <f t="shared" si="8"/>
        <v>8</v>
      </c>
      <c r="B87" s="80" t="str">
        <f>IF('OSNOVNI PODACI'!B10&gt;"",'OSNOVNI PODACI'!B10,"")</f>
        <v>POLJANA</v>
      </c>
      <c r="C87" s="114">
        <v>2.6041666666666666E-4</v>
      </c>
      <c r="D87" s="114">
        <v>5.7870370370370366E-5</v>
      </c>
      <c r="E87" s="115">
        <f t="shared" si="9"/>
        <v>3.1828703703703701E-4</v>
      </c>
      <c r="F87" s="96">
        <f>IF(I87="",IF(H87=1,'OSNOVNI PODACI'!G3,IF(H87=2,'OSNOVNI PODACI'!G4,IF(H87=3,'OSNOVNI PODACI'!G5,IF(H87=4,'OSNOVNI PODACI'!G6,IF(H87=5,'OSNOVNI PODACI'!G7,IF(H87=6,'OSNOVNI PODACI'!G8,IF(H87=7,'OSNOVNI PODACI'!G9,IF(H87=8,'OSNOVNI PODACI'!G10,IF(H87=9,'OSNOVNI PODACI'!G11,IF(H87=10,'OSNOVNI PODACI'!G12,IF(H87=11,'OSNOVNI PODACI'!G13,IF(H87=12,'OSNOVNI PODACI'!G14,IF(H87=13,'OSNOVNI PODACI'!G15,IF(H87=14,'OSNOVNI PODACI'!G16,IF(H87=15,'OSNOVNI PODACI'!G17,0))))))))))))))),'OSNOVNI PODACI'!G18)</f>
        <v>20</v>
      </c>
      <c r="G87" s="116">
        <f>LARGE(E80:E91,2)</f>
        <v>3.5879629629629635E-4</v>
      </c>
      <c r="H87" s="82">
        <f>IF(E87=G80,1,IF(E87=G81,2,IF(E87=G82,3,IF(E87=G83,4,IF(E87=G84,5,IF(E87=G85,6,IF(E87=G86,7,IF(E87=G87,8,IF(E87=G88,9,IF(E87=G89,10,IF(E87=G90,11,IF(E87=G91,12,IF(E87=G92,13,IF(E87=G93,14,IF(E87=G94,15,"")))))))))))))))</f>
        <v>4</v>
      </c>
      <c r="I87" s="4"/>
    </row>
    <row r="88" spans="1:9" ht="15.75">
      <c r="A88" s="83">
        <f t="shared" si="8"/>
        <v>9</v>
      </c>
      <c r="B88" s="80" t="str">
        <f>IF('OSNOVNI PODACI'!B11&gt;"",'OSNOVNI PODACI'!B11,"")</f>
        <v>SALINOVEC</v>
      </c>
      <c r="C88" s="114">
        <v>2.53587962962963E-4</v>
      </c>
      <c r="D88" s="114"/>
      <c r="E88" s="115">
        <f t="shared" si="9"/>
        <v>2.53587962962963E-4</v>
      </c>
      <c r="F88" s="96">
        <f>IF(I88="",IF(H88=1,'OSNOVNI PODACI'!G3,IF(H88=2,'OSNOVNI PODACI'!G4,IF(H88=3,'OSNOVNI PODACI'!G5,IF(H88=4,'OSNOVNI PODACI'!G6,IF(H88=5,'OSNOVNI PODACI'!G7,IF(H88=6,'OSNOVNI PODACI'!G6,IF(H88=7,'OSNOVNI PODACI'!G9,IF(H88=8,'OSNOVNI PODACI'!G10,IF(H88=9,'OSNOVNI PODACI'!G11,IF(H88=10,'OSNOVNI PODACI'!G12,IF(H88=11,'OSNOVNI PODACI'!G13,IF(H88=12,'OSNOVNI PODACI'!G14,IF(H88=13,'OSNOVNI PODACI'!G15,IF(H88=14,'OSNOVNI PODACI'!G16,IF(H88=15,'OSNOVNI PODACI'!G17,0))))))))))))))),'OSNOVNI PODACI'!G18)</f>
        <v>30</v>
      </c>
      <c r="G88" s="116">
        <f>LARGE(E80:E91,1)</f>
        <v>3.9351851851851847E-4</v>
      </c>
      <c r="H88" s="82">
        <f>IF(E88=G80,1,IF(E88=G81,2,IF(E88=G82,3,IF(E88=G83,4,IF(E88=G84,5,IF(E88=G85,6,IF(E88=G86,7,IF(E88=G87,8,IF(E88=G88,9,IF(E88=G89,10,IF(E88=G90,11,IF(E88=G91,12,IF(E88=G92,13,IF(E88=G93,14,IF(E88=G94,15,"")))))))))))))))</f>
        <v>1</v>
      </c>
      <c r="I88" s="4"/>
    </row>
    <row r="89" spans="1:9" ht="15.75">
      <c r="A89" s="83">
        <f t="shared" si="8"/>
        <v>10</v>
      </c>
      <c r="B89" s="80" t="str">
        <f>IF('OSNOVNI PODACI'!B12&gt;"",'OSNOVNI PODACI'!B12,"")</f>
        <v/>
      </c>
      <c r="C89" s="114"/>
      <c r="D89" s="114"/>
      <c r="E89" s="115"/>
      <c r="F89" s="122"/>
      <c r="G89" s="116"/>
      <c r="H89" s="123"/>
      <c r="I89" s="4"/>
    </row>
    <row r="90" spans="1:9" ht="15.75">
      <c r="A90" s="83">
        <f t="shared" si="8"/>
        <v>11</v>
      </c>
      <c r="B90" s="80" t="str">
        <f>IF('OSNOVNI PODACI'!B13&gt;"",'OSNOVNI PODACI'!B13,"")</f>
        <v/>
      </c>
      <c r="C90" s="114"/>
      <c r="D90" s="114"/>
      <c r="E90" s="115"/>
      <c r="F90" s="122"/>
      <c r="G90" s="116"/>
      <c r="H90" s="123"/>
      <c r="I90" s="4"/>
    </row>
    <row r="91" spans="1:9" ht="15.75">
      <c r="A91" s="83">
        <f t="shared" si="8"/>
        <v>12</v>
      </c>
      <c r="B91" s="80"/>
      <c r="C91" s="114"/>
      <c r="D91" s="114"/>
      <c r="E91" s="115"/>
      <c r="F91" s="122"/>
      <c r="G91" s="116"/>
      <c r="H91" s="123"/>
      <c r="I91" s="4"/>
    </row>
    <row r="92" spans="1:9" ht="15.75">
      <c r="A92" s="83">
        <f t="shared" si="8"/>
        <v>13</v>
      </c>
      <c r="B92" s="80"/>
      <c r="C92" s="114"/>
      <c r="D92" s="114"/>
      <c r="E92" s="115"/>
      <c r="F92" s="109"/>
      <c r="G92" s="118"/>
      <c r="H92" s="82"/>
      <c r="I92" s="4"/>
    </row>
    <row r="93" spans="1:9" ht="15.75">
      <c r="A93" s="83">
        <f t="shared" si="8"/>
        <v>14</v>
      </c>
      <c r="B93" s="80"/>
      <c r="C93" s="114"/>
      <c r="D93" s="114"/>
      <c r="E93" s="115"/>
      <c r="F93" s="109"/>
      <c r="G93" s="118"/>
      <c r="H93" s="82"/>
      <c r="I93" s="4"/>
    </row>
    <row r="94" spans="1:9" ht="15.75">
      <c r="A94" s="83">
        <f>A93+1</f>
        <v>15</v>
      </c>
      <c r="B94" s="80"/>
      <c r="C94" s="114"/>
      <c r="D94" s="114"/>
      <c r="E94" s="115"/>
      <c r="F94" s="109"/>
      <c r="G94" s="118"/>
      <c r="H94" s="82"/>
      <c r="I94" s="4"/>
    </row>
    <row r="97" spans="1:9" ht="18.75">
      <c r="A97" s="140" t="s">
        <v>112</v>
      </c>
      <c r="B97" s="138"/>
      <c r="C97" s="138"/>
      <c r="D97" s="138"/>
      <c r="E97" s="138"/>
      <c r="F97" s="138"/>
    </row>
    <row r="98" spans="1:9">
      <c r="A98" s="14" t="s">
        <v>0</v>
      </c>
      <c r="B98" s="14" t="s">
        <v>1</v>
      </c>
      <c r="C98" s="14" t="s">
        <v>9</v>
      </c>
      <c r="D98" s="14" t="s">
        <v>31</v>
      </c>
      <c r="E98" s="14" t="s">
        <v>38</v>
      </c>
      <c r="F98" s="14" t="s">
        <v>39</v>
      </c>
      <c r="G98" s="39" t="s">
        <v>8</v>
      </c>
      <c r="H98" s="39" t="s">
        <v>72</v>
      </c>
      <c r="I98" s="99" t="s">
        <v>97</v>
      </c>
    </row>
    <row r="99" spans="1:9" ht="15.75">
      <c r="A99" s="83">
        <v>1</v>
      </c>
      <c r="B99" s="80" t="str">
        <f>IF('OSNOVNI PODACI'!B3&gt;"",'OSNOVNI PODACI'!B3,"")</f>
        <v>ČRNEC</v>
      </c>
      <c r="C99" s="114">
        <v>4.9618055555555548E-4</v>
      </c>
      <c r="D99" s="114"/>
      <c r="E99" s="115">
        <f t="shared" ref="E99:E107" si="10">C99+D99</f>
        <v>4.9618055555555548E-4</v>
      </c>
      <c r="F99" s="96">
        <f>IF(I99="",IF(H99=1,'OSNOVNI PODACI'!G3,IF(H99=2,'OSNOVNI PODACI'!G4,IF(H99=3,'OSNOVNI PODACI'!G5,IF(H99=4,'OSNOVNI PODACI'!G6,IF(H99=5,'OSNOVNI PODACI'!G7,IF(H99=6,'OSNOVNI PODACI'!G8,IF(H99=7,'OSNOVNI PODACI'!G9,IF(H99=8,'OSNOVNI PODACI'!G10,IF(H99=9,'OSNOVNI PODACI'!G11,IF(H99=10,'OSNOVNI PODACI'!G12,IF(H99=11,'OSNOVNI PODACI'!G13,IF(H99=12,'OSNOVNI PODACI'!G14,IF(H99=13,'OSNOVNI PODACI'!G15,IF(H99=14,'OSNOVNI PODACI'!G16,IF(H99=15,'OSNOVNI PODACI'!G17,0))))))))))))))),'OSNOVNI PODACI'!G18)</f>
        <v>12</v>
      </c>
      <c r="G99" s="116">
        <f>LARGE(E99:E110,9)</f>
        <v>2.6331018518518516E-4</v>
      </c>
      <c r="H99" s="82">
        <f>IF(E99=G99,1,IF(E99=G100,2,IF(E99=G101,3,IF(E99=G102,4,IF(E99=G103,5,IF(E99=G104,6,IF(E99=G105,7,IF(E99=G106,8,IF(E99=G107,9,IF(E99=G108,10,IF(E99=G109,11,IF(E99=G110,12,IF(E99=G111,13,IF(E99=G112,14,IF(E99=G113,15,"")))))))))))))))</f>
        <v>8</v>
      </c>
      <c r="I99" s="4"/>
    </row>
    <row r="100" spans="1:9" ht="15.75">
      <c r="A100" s="83">
        <f>A99+1</f>
        <v>2</v>
      </c>
      <c r="B100" s="80" t="str">
        <f>IF('OSNOVNI PODACI'!B4&gt;"",'OSNOVNI PODACI'!B4,"")</f>
        <v>JALKOVEC</v>
      </c>
      <c r="C100" s="114">
        <v>3.5451388888888886E-4</v>
      </c>
      <c r="D100" s="114"/>
      <c r="E100" s="115">
        <f t="shared" si="10"/>
        <v>3.5451388888888886E-4</v>
      </c>
      <c r="F100" s="96">
        <f>IF(I100="",IF(H100=1,'OSNOVNI PODACI'!G3,IF(H100=2,'OSNOVNI PODACI'!G4,IF(H100=3,'OSNOVNI PODACI'!G5,IF(H100=4,'OSNOVNI PODACI'!G6,IF(H100=5,'OSNOVNI PODACI'!G7,IF(H100=6,'OSNOVNI PODACI'!G8,IF(H100=7,'OSNOVNI PODACI'!G9,IF(H100=8,'OSNOVNI PODACI'!G10,IF(H100=9,'OSNOVNI PODACI'!G11,IF(H100=10,'OSNOVNI PODACI'!G12,IF(H100=11,'OSNOVNI PODACI'!G13,IF(H100=12,'OSNOVNI PODACI'!G14,IF(H100=13,'OSNOVNI PODACI'!G15,IF(H100=14,'OSNOVNI PODACI'!G16,IF(H100=15,'OSNOVNI PODACI'!G17,0))))))))))))))),'OSNOVNI PODACI'!G18)</f>
        <v>18</v>
      </c>
      <c r="G100" s="116">
        <f>LARGE(E99:E110,8)</f>
        <v>2.8182870370370373E-4</v>
      </c>
      <c r="H100" s="82">
        <f>IF(E100=G99,1,IF(E100=G100,2,IF(E100=G101,3,IF(E100=G102,4,IF(E100=G103,5,IF(E100=G104,6,IF(E100=G105,7,IF(E100=G106,8,IF(E100=G107,9,IF(E100=G108,10,IF(E100=G109,11,IF(E100=G110,12,IF(E100=G111,13,IF(E100=G112,14,IF(E100=G113,15,"")))))))))))))))</f>
        <v>5</v>
      </c>
      <c r="I100" s="4"/>
    </row>
    <row r="101" spans="1:9" ht="15.75">
      <c r="A101" s="83">
        <f t="shared" ref="A101:A112" si="11">A100+1</f>
        <v>3</v>
      </c>
      <c r="B101" s="80" t="str">
        <f>IF('OSNOVNI PODACI'!B5&gt;"",'OSNOVNI PODACI'!B5,"")</f>
        <v>LANČIĆ</v>
      </c>
      <c r="C101" s="114">
        <v>2.6331018518518516E-4</v>
      </c>
      <c r="D101" s="114"/>
      <c r="E101" s="115">
        <f t="shared" si="10"/>
        <v>2.6331018518518516E-4</v>
      </c>
      <c r="F101" s="96">
        <f>IF(I101="",IF(H101=1,'OSNOVNI PODACI'!G3,IF(H101=2,'OSNOVNI PODACI'!G4,IF(H101=3,'OSNOVNI PODACI'!G5,IF(H101=4,'OSNOVNI PODACI'!G6,IF(H101=5,'OSNOVNI PODACI'!G7,IF(H101=6,'OSNOVNI PODACI'!G8,IF(H101=7,'OSNOVNI PODACI'!G9,IF(H101=8,'OSNOVNI PODACI'!G10,IF(H101=9,'OSNOVNI PODACI'!G11,IF(H101=10,'OSNOVNI PODACI'!G12,IF(H101=11,'OSNOVNI PODACI'!G13,IF(H101=12,'OSNOVNI PODACI'!G14,IF(H101=13,'OSNOVNI PODACI'!G15,IF(H101=14,'OSNOVNI PODACI'!G16,IF(H101=15,'OSNOVNI PODACI'!G17,0))))))))))))))),'OSNOVNI PODACI'!G18)</f>
        <v>30</v>
      </c>
      <c r="G101" s="116">
        <f>LARGE(E99:E110,7)</f>
        <v>3.078703703703704E-4</v>
      </c>
      <c r="H101" s="82">
        <f>IF(E101=G99,1,IF(E101=G100,2,IF(E101=G101,3,IF(E101=G102,4,IF(E101=G103,5,IF(E101=G104,6,IF(E101=G105,7,IF(E101=G106,8,IF(E101=G107,9,IF(E101=G108,10,IF(E101=G109,11,IF(E101=G110,12,IF(E101=G111,13,IF(E101=G112,14,IF(E101=G113,15,"")))))))))))))))</f>
        <v>1</v>
      </c>
      <c r="I101" s="4"/>
    </row>
    <row r="102" spans="1:9" ht="15.75">
      <c r="A102" s="83">
        <f t="shared" si="11"/>
        <v>4</v>
      </c>
      <c r="B102" s="80" t="str">
        <f>IF('OSNOVNI PODACI'!B6&gt;"",'OSNOVNI PODACI'!B6,"")</f>
        <v>GORNJI BOGIČEVCI</v>
      </c>
      <c r="C102" s="114">
        <v>4.2175925925925926E-4</v>
      </c>
      <c r="D102" s="114"/>
      <c r="E102" s="115">
        <f t="shared" si="10"/>
        <v>4.2175925925925926E-4</v>
      </c>
      <c r="F102" s="96">
        <f>IF(I102="",IF(H102=1,'OSNOVNI PODACI'!G3,IF(H102=2,'OSNOVNI PODACI'!G4,IF(H102=3,'OSNOVNI PODACI'!G5,IF(H102=4,'OSNOVNI PODACI'!G6,IF(H102=5,'OSNOVNI PODACI'!G7,IF(H102=6,'OSNOVNI PODACI'!G8,IF(H102=7,'OSNOVNI PODACI'!G9,IF(H102=8,'OSNOVNI PODACI'!G10,IF(H102=9,'OSNOVNI PODACI'!G11,IF(H102=10,'OSNOVNI PODACI'!G12,IF(H102=11,'OSNOVNI PODACI'!G13,IF(H102=12,'OSNOVNI PODACI'!G14,IF(H102=13,'OSNOVNI PODACI'!G15,IF(H102=14,'OSNOVNI PODACI'!G16,IF(H102=15,'OSNOVNI PODACI'!G17,0))))))))))))))),'OSNOVNI PODACI'!G18)</f>
        <v>14</v>
      </c>
      <c r="G102" s="116">
        <f>LARGE(E99:E110,6)</f>
        <v>3.4212962962962957E-4</v>
      </c>
      <c r="H102" s="82">
        <f>IF(E102=G99,1,IF(E102=G100,2,IF(E102=G101,3,IF(E102=G102,4,IF(E102=G103,5,IF(E102=G104,6,IF(E102=G105,7,IF(E102=G106,8,IF(E102=G107,9,IF(E102=G108,10,IF(E102=G109,11,IF(E102=G110,12,IF(E102=G111,13,IF(E102=G112,14,IF(E102=G113,15,"")))))))))))))))</f>
        <v>7</v>
      </c>
      <c r="I102" s="4"/>
    </row>
    <row r="103" spans="1:9" ht="15.75">
      <c r="A103" s="83">
        <f t="shared" si="11"/>
        <v>5</v>
      </c>
      <c r="B103" s="80" t="str">
        <f>IF('OSNOVNI PODACI'!B7&gt;"",'OSNOVNI PODACI'!B7,"")</f>
        <v>PALJUV</v>
      </c>
      <c r="C103" s="114">
        <v>3.4212962962962957E-4</v>
      </c>
      <c r="D103" s="114"/>
      <c r="E103" s="115">
        <f t="shared" si="10"/>
        <v>3.4212962962962957E-4</v>
      </c>
      <c r="F103" s="96">
        <f>IF(I103="",IF(H103=1,'OSNOVNI PODACI'!G3,IF(H103=2,'OSNOVNI PODACI'!G4,IF(H103=3,'OSNOVNI PODACI'!G5,IF(H103=4,'OSNOVNI PODACI'!G6,IF(H103=5,'OSNOVNI PODACI'!G7,IF(H103=6,'OSNOVNI PODACI'!G8,IF(H103=7,'OSNOVNI PODACI'!G9,IF(H103=8,'OSNOVNI PODACI'!G10,IF(H103=9,'OSNOVNI PODACI'!G11,IF(H103=10,'OSNOVNI PODACI'!G12,IF(H103=11,'OSNOVNI PODACI'!G13,IF(H103=12,'OSNOVNI PODACI'!G14,IF(H103=13,'OSNOVNI PODACI'!G15,IF(H103=14,'OSNOVNI PODACI'!G16,IF(H103=15,'OSNOVNI PODACI'!G17,0))))))))))))))),'OSNOVNI PODACI'!G18)</f>
        <v>20</v>
      </c>
      <c r="G103" s="116">
        <f>LARGE(E99:E110,5)</f>
        <v>3.5451388888888886E-4</v>
      </c>
      <c r="H103" s="82">
        <f>IF(E103=G99,1,IF(E103=G100,2,IF(E103=G101,3,IF(E103=G102,4,IF(E103=G103,5,IF(E103=G104,6,IF(E103=G105,7,IF(E103=G106,8,IF(E103=G107,9,IF(E103=G108,10,IF(E103=G109,11,IF(E103=G110,12,IF(E103=G111,13,IF(E103=G112,14,IF(E103=G113,15,"")))))))))))))))</f>
        <v>4</v>
      </c>
      <c r="I103" s="4"/>
    </row>
    <row r="104" spans="1:9" ht="15.75">
      <c r="A104" s="83">
        <f t="shared" si="11"/>
        <v>6</v>
      </c>
      <c r="B104" s="80" t="str">
        <f>IF('OSNOVNI PODACI'!B8&gt;"",'OSNOVNI PODACI'!B8,"")</f>
        <v>STAŽNJEVEC</v>
      </c>
      <c r="C104" s="114">
        <v>3.078703703703704E-4</v>
      </c>
      <c r="D104" s="114"/>
      <c r="E104" s="115">
        <f t="shared" si="10"/>
        <v>3.078703703703704E-4</v>
      </c>
      <c r="F104" s="96">
        <f>IF(I104="",IF(H104=1,'OSNOVNI PODACI'!G3,IF(H104=2,'OSNOVNI PODACI'!G4,IF(H104=3,'OSNOVNI PODACI'!G5,IF(H104=4,'OSNOVNI PODACI'!G6,IF(H104=5,'OSNOVNI PODACI'!G7,IF(H104=6,'OSNOVNI PODACI'!G8,IF(H104=7,'OSNOVNI PODACI'!G9,IF(H104=8,'OSNOVNI PODACI'!G10,IF(H104=9,'OSNOVNI PODACI'!G11,IF(H104=10,'OSNOVNI PODACI'!G12,IF(H104=11,'OSNOVNI PODACI'!G13,IF(H104=12,'OSNOVNI PODACI'!G14,IF(H104=13,'OSNOVNI PODACI'!G15,IF(H104=14,'OSNOVNI PODACI'!G16,IF(H104=15,'OSNOVNI PODACI'!G17,0))))))))))))))),'OSNOVNI PODACI'!G18)</f>
        <v>23</v>
      </c>
      <c r="G104" s="116">
        <f>LARGE(E99:E110,4)</f>
        <v>3.7939814814814818E-4</v>
      </c>
      <c r="H104" s="82">
        <f>IF(E104=G99,1,IF(E104=G100,2,IF(E104=G101,3,IF(E104=G102,4,IF(E104=G103,5,IF(E104=G104,6,IF(E104=G105,7,IF(E104=G106,8,IF(E104=G107,9,IF(E104=G108,10,IF(E104=G109,11,IF(E104=G110,12,IF(E104=G111,13,IF(E104=G112,14,IF(E104=G113,15,"")))))))))))))))</f>
        <v>3</v>
      </c>
      <c r="I104" s="4"/>
    </row>
    <row r="105" spans="1:9" ht="15.75">
      <c r="A105" s="83">
        <f t="shared" si="11"/>
        <v>7</v>
      </c>
      <c r="B105" s="80" t="str">
        <f>IF('OSNOVNI PODACI'!B9&gt;"",'OSNOVNI PODACI'!B9,"")</f>
        <v>MARGEČAN</v>
      </c>
      <c r="C105" s="114">
        <v>3.7939814814814818E-4</v>
      </c>
      <c r="D105" s="114"/>
      <c r="E105" s="115">
        <f t="shared" si="10"/>
        <v>3.7939814814814818E-4</v>
      </c>
      <c r="F105" s="96">
        <f>IF(I105="",IF(H105=1,'OSNOVNI PODACI'!G3,IF(H105=2,'OSNOVNI PODACI'!G4,IF(H105=3,'OSNOVNI PODACI'!G5,IF(H105=4,'OSNOVNI PODACI'!G6,IF(H105=5,'OSNOVNI PODACI'!G7,IF(H105=6,'OSNOVNI PODACI'!G8,IF(H105=7,'OSNOVNI PODACI'!G9,IF(H105=8,'OSNOVNI PODACI'!G10,IF(H105=9,'OSNOVNI PODACI'!G11,IF(H105=10,'OSNOVNI PODACI'!G12,IF(H105=11,'OSNOVNI PODACI'!G13,IF(H105=12,'OSNOVNI PODACI'!G14,IF(H105=13,'OSNOVNI PODACI'!G15,IF(H105=14,'OSNOVNI PODACI'!G16,IF(H105=15,'OSNOVNI PODACI'!G17,0))))))))))))))),'OSNOVNI PODACI'!G18)</f>
        <v>16</v>
      </c>
      <c r="G105" s="116">
        <f>LARGE(E99:E110,3)</f>
        <v>4.2175925925925926E-4</v>
      </c>
      <c r="H105" s="82">
        <f>IF(E105=G99,1,IF(E105=G100,2,IF(E105=G101,3,IF(E105=G102,4,IF(E105=G103,5,IF(E105=G104,6,IF(E105=G105,7,IF(E105=G106,8,IF(E105=G107,9,IF(E105=G108,10,IF(E105=G109,11,IF(E105=G110,12,IF(E105=G111,13,IF(E105=G112,14,IF(E105=G113,15,"")))))))))))))))</f>
        <v>6</v>
      </c>
      <c r="I105" s="4"/>
    </row>
    <row r="106" spans="1:9" ht="15.75">
      <c r="A106" s="83">
        <f t="shared" si="11"/>
        <v>8</v>
      </c>
      <c r="B106" s="80" t="str">
        <f>IF('OSNOVNI PODACI'!B10&gt;"",'OSNOVNI PODACI'!B10,"")</f>
        <v>POLJANA</v>
      </c>
      <c r="C106" s="114">
        <v>5.2951388888888883E-4</v>
      </c>
      <c r="D106" s="114"/>
      <c r="E106" s="115">
        <f t="shared" si="10"/>
        <v>5.2951388888888883E-4</v>
      </c>
      <c r="F106" s="96">
        <f>IF(I106="",IF(H106=1,'OSNOVNI PODACI'!G3,IF(H106=2,'OSNOVNI PODACI'!G4,IF(H106=3,'OSNOVNI PODACI'!G5,IF(H106=4,'OSNOVNI PODACI'!G6,IF(H106=5,'OSNOVNI PODACI'!G7,IF(H106=6,'OSNOVNI PODACI'!G8,IF(H106=7,'OSNOVNI PODACI'!G9,IF(H106=8,'OSNOVNI PODACI'!G10,IF(H106=9,'OSNOVNI PODACI'!G11,IF(H106=10,'OSNOVNI PODACI'!G12,IF(H106=11,'OSNOVNI PODACI'!G13,IF(H106=12,'OSNOVNI PODACI'!G14,IF(H106=13,'OSNOVNI PODACI'!G15,IF(H106=14,'OSNOVNI PODACI'!G16,IF(H106=15,'OSNOVNI PODACI'!G17,0))))))))))))))),'OSNOVNI PODACI'!G18)</f>
        <v>10</v>
      </c>
      <c r="G106" s="116">
        <f>LARGE(E99:E110,2)</f>
        <v>4.9618055555555548E-4</v>
      </c>
      <c r="H106" s="82">
        <f>IF(E106=G99,1,IF(E106=G100,2,IF(E106=G101,3,IF(E106=G102,4,IF(E106=G103,5,IF(E106=G104,6,IF(E106=G105,7,IF(E106=G106,8,IF(E106=G107,9,IF(E106=G108,10,IF(E106=G109,11,IF(E106=G110,12,IF(E106=G111,13,IF(E106=G112,14,IF(E106=G113,15,"")))))))))))))))</f>
        <v>9</v>
      </c>
      <c r="I106" s="4"/>
    </row>
    <row r="107" spans="1:9" ht="15.75">
      <c r="A107" s="83">
        <f t="shared" si="11"/>
        <v>9</v>
      </c>
      <c r="B107" s="80" t="str">
        <f>IF('OSNOVNI PODACI'!B11&gt;"",'OSNOVNI PODACI'!B11,"")</f>
        <v>SALINOVEC</v>
      </c>
      <c r="C107" s="114">
        <v>2.8182870370370373E-4</v>
      </c>
      <c r="D107" s="114"/>
      <c r="E107" s="115">
        <f t="shared" si="10"/>
        <v>2.8182870370370373E-4</v>
      </c>
      <c r="F107" s="96">
        <f>IF(I107="",IF(H107=1,'OSNOVNI PODACI'!G3,IF(H107=2,'OSNOVNI PODACI'!G4,IF(H107=3,'OSNOVNI PODACI'!G5,IF(H107=4,'OSNOVNI PODACI'!G6,IF(H107=5,'OSNOVNI PODACI'!G7,IF(H107=6,'OSNOVNI PODACI'!G8,IF(H107=7,'OSNOVNI PODACI'!G9,IF(H107=8,'OSNOVNI PODACI'!G10,IF(H107=9,'OSNOVNI PODACI'!G11,IF(H107=10,'OSNOVNI PODACI'!G12,IF(H107=11,'OSNOVNI PODACI'!G13,IF(H107=12,'OSNOVNI PODACI'!G14,IF(H107=13,'OSNOVNI PODACI'!G15,IF(H107=14,'OSNOVNI PODACI'!G16,IF(H107=15,'OSNOVNI PODACI'!G17,0))))))))))))))),'OSNOVNI PODACI'!G18)</f>
        <v>25</v>
      </c>
      <c r="G107" s="116">
        <f>LARGE(E99:E110,1)</f>
        <v>5.2951388888888883E-4</v>
      </c>
      <c r="H107" s="82">
        <f>IF(E107=G99,1,IF(E107=G100,2,IF(E107=G101,3,IF(E107=G102,4,IF(E107=G103,5,IF(E107=G104,6,IF(E107=G105,7,IF(E107=G106,8,IF(E107=G107,9,IF(E107=G108,10,IF(E107=G109,11,IF(E107=G110,12,IF(E107=G111,13,IF(E107=G112,14,IF(E107=G113,15,"")))))))))))))))</f>
        <v>2</v>
      </c>
      <c r="I107" s="4"/>
    </row>
    <row r="108" spans="1:9" ht="15.75">
      <c r="A108" s="83">
        <f t="shared" si="11"/>
        <v>10</v>
      </c>
      <c r="B108" s="80" t="str">
        <f>IF('OSNOVNI PODACI'!B12&gt;"",'OSNOVNI PODACI'!B12,"")</f>
        <v/>
      </c>
      <c r="C108" s="114"/>
      <c r="D108" s="114"/>
      <c r="E108" s="121"/>
      <c r="F108" s="122"/>
      <c r="G108" s="116"/>
      <c r="H108" s="82"/>
      <c r="I108" s="4"/>
    </row>
    <row r="109" spans="1:9" ht="15.75">
      <c r="A109" s="83">
        <f t="shared" si="11"/>
        <v>11</v>
      </c>
      <c r="B109" s="80" t="str">
        <f>IF('OSNOVNI PODACI'!B13&gt;"",'OSNOVNI PODACI'!B13,"")</f>
        <v/>
      </c>
      <c r="C109" s="114"/>
      <c r="D109" s="114"/>
      <c r="E109" s="121"/>
      <c r="F109" s="122"/>
      <c r="G109" s="116"/>
      <c r="H109" s="82"/>
      <c r="I109" s="4"/>
    </row>
    <row r="110" spans="1:9" ht="15.75">
      <c r="A110" s="83">
        <f t="shared" si="11"/>
        <v>12</v>
      </c>
      <c r="B110" s="80"/>
      <c r="C110" s="114"/>
      <c r="D110" s="114"/>
      <c r="E110" s="121"/>
      <c r="F110" s="122"/>
      <c r="G110" s="116"/>
      <c r="H110" s="82"/>
      <c r="I110" s="4"/>
    </row>
    <row r="111" spans="1:9" ht="15.75">
      <c r="A111" s="83">
        <f t="shared" si="11"/>
        <v>13</v>
      </c>
      <c r="B111" s="80"/>
      <c r="C111" s="114"/>
      <c r="D111" s="114"/>
      <c r="E111" s="119"/>
      <c r="F111" s="110"/>
      <c r="G111" s="117"/>
      <c r="H111" s="82"/>
      <c r="I111" s="4"/>
    </row>
    <row r="112" spans="1:9" ht="15.75">
      <c r="A112" s="83">
        <f t="shared" si="11"/>
        <v>14</v>
      </c>
      <c r="B112" s="80"/>
      <c r="C112" s="114"/>
      <c r="D112" s="114"/>
      <c r="E112" s="119"/>
      <c r="F112" s="110"/>
      <c r="G112" s="117"/>
      <c r="H112" s="82"/>
      <c r="I112" s="4"/>
    </row>
    <row r="113" spans="1:9" ht="15.75">
      <c r="A113" s="83">
        <f>A112+1</f>
        <v>15</v>
      </c>
      <c r="B113" s="80"/>
      <c r="C113" s="114"/>
      <c r="D113" s="114"/>
      <c r="E113" s="119"/>
      <c r="F113" s="110"/>
      <c r="G113" s="117"/>
      <c r="H113" s="82"/>
      <c r="I113" s="4"/>
    </row>
  </sheetData>
  <sortState ref="B4:E18">
    <sortCondition ref="B4"/>
  </sortState>
  <mergeCells count="7">
    <mergeCell ref="A2:H2"/>
    <mergeCell ref="A1:H1"/>
    <mergeCell ref="A78:F78"/>
    <mergeCell ref="A97:F97"/>
    <mergeCell ref="A21:G21"/>
    <mergeCell ref="A40:G40"/>
    <mergeCell ref="A59:G59"/>
  </mergeCells>
  <pageMargins left="0.11811023622047244" right="0.11811023622047244" top="0.74803149606299213" bottom="0.74803149606299213" header="0.31496062992125984" footer="0.31496062992125984"/>
  <pageSetup paperSize="9" orientation="landscape" horizontalDpi="4294967293" r:id="rId1"/>
  <rowBreaks count="5" manualBreakCount="5">
    <brk id="20" max="16383" man="1"/>
    <brk id="39" max="16383" man="1"/>
    <brk id="58" max="16383" man="1"/>
    <brk id="77" max="16383" man="1"/>
    <brk id="96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AB33"/>
  <sheetViews>
    <sheetView zoomScale="130" zoomScaleNormal="130" workbookViewId="0">
      <selection sqref="A1:K19"/>
    </sheetView>
  </sheetViews>
  <sheetFormatPr defaultRowHeight="15"/>
  <cols>
    <col min="1" max="1" width="9.140625" style="2"/>
    <col min="2" max="2" width="17.85546875" bestFit="1" customWidth="1"/>
    <col min="3" max="6" width="13.5703125" customWidth="1"/>
    <col min="7" max="8" width="14.5703125" customWidth="1"/>
    <col min="9" max="9" width="11.42578125" customWidth="1"/>
    <col min="14" max="14" width="4.7109375" customWidth="1"/>
    <col min="15" max="15" width="17.85546875" bestFit="1" customWidth="1"/>
    <col min="22" max="23" width="10.28515625" customWidth="1"/>
    <col min="24" max="24" width="10" customWidth="1"/>
    <col min="26" max="26" width="6.7109375" customWidth="1"/>
    <col min="27" max="27" width="9" customWidth="1"/>
  </cols>
  <sheetData>
    <row r="1" spans="1:28" ht="19.5" thickBot="1">
      <c r="A1" s="139" t="s">
        <v>53</v>
      </c>
      <c r="B1" s="139"/>
      <c r="C1" s="139"/>
      <c r="D1" s="139"/>
      <c r="E1" s="139"/>
      <c r="F1" s="139"/>
      <c r="G1" s="139"/>
      <c r="H1" s="139"/>
      <c r="I1" s="139"/>
      <c r="J1" s="139"/>
      <c r="N1" s="157" t="str">
        <f>'OSNOVNI PODACI'!B32</f>
        <v>BACANJE KAMENA S RAMENA</v>
      </c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</row>
    <row r="2" spans="1:28" ht="18.75">
      <c r="A2" s="147" t="str">
        <f>'OSNOVNI PODACI'!B23</f>
        <v>SKOK S MJESTA</v>
      </c>
      <c r="B2" s="148"/>
      <c r="C2" s="148"/>
      <c r="D2" s="148"/>
      <c r="E2" s="148"/>
      <c r="F2" s="148"/>
      <c r="G2" s="148"/>
      <c r="H2" s="148"/>
      <c r="I2" s="148"/>
      <c r="J2" s="148"/>
      <c r="K2" s="149"/>
      <c r="N2" s="21" t="s">
        <v>0</v>
      </c>
      <c r="O2" s="14" t="s">
        <v>1</v>
      </c>
      <c r="P2" s="144" t="s">
        <v>55</v>
      </c>
      <c r="Q2" s="144"/>
      <c r="R2" s="144" t="s">
        <v>56</v>
      </c>
      <c r="S2" s="144"/>
      <c r="T2" s="145" t="s">
        <v>98</v>
      </c>
      <c r="U2" s="146"/>
      <c r="V2" s="145" t="s">
        <v>51</v>
      </c>
      <c r="W2" s="156"/>
      <c r="X2" s="146"/>
      <c r="Y2" s="154" t="s">
        <v>54</v>
      </c>
      <c r="Z2" s="150" t="s">
        <v>52</v>
      </c>
      <c r="AA2" s="152" t="s">
        <v>72</v>
      </c>
    </row>
    <row r="3" spans="1:28" ht="15.75" thickBot="1">
      <c r="A3" s="21" t="s">
        <v>0</v>
      </c>
      <c r="B3" s="14" t="s">
        <v>1</v>
      </c>
      <c r="C3" s="144" t="s">
        <v>55</v>
      </c>
      <c r="D3" s="144"/>
      <c r="E3" s="144" t="s">
        <v>56</v>
      </c>
      <c r="F3" s="144"/>
      <c r="G3" s="144" t="s">
        <v>51</v>
      </c>
      <c r="H3" s="144"/>
      <c r="I3" s="14" t="s">
        <v>54</v>
      </c>
      <c r="J3" s="47" t="s">
        <v>52</v>
      </c>
      <c r="K3" s="22" t="s">
        <v>72</v>
      </c>
      <c r="L3" s="2"/>
      <c r="M3" s="2"/>
      <c r="N3" s="111"/>
      <c r="O3" s="112"/>
      <c r="P3" s="112" t="s">
        <v>49</v>
      </c>
      <c r="Q3" s="112" t="s">
        <v>50</v>
      </c>
      <c r="R3" s="112" t="s">
        <v>49</v>
      </c>
      <c r="S3" s="112" t="s">
        <v>50</v>
      </c>
      <c r="T3" s="112" t="s">
        <v>49</v>
      </c>
      <c r="U3" s="112" t="s">
        <v>50</v>
      </c>
      <c r="V3" s="113" t="s">
        <v>55</v>
      </c>
      <c r="W3" s="113" t="s">
        <v>56</v>
      </c>
      <c r="X3" s="113" t="s">
        <v>99</v>
      </c>
      <c r="Y3" s="155"/>
      <c r="Z3" s="151"/>
      <c r="AA3" s="153"/>
      <c r="AB3" s="78"/>
    </row>
    <row r="4" spans="1:28" ht="16.5" thickBot="1">
      <c r="A4" s="23"/>
      <c r="B4" s="24"/>
      <c r="C4" s="24" t="s">
        <v>49</v>
      </c>
      <c r="D4" s="24" t="s">
        <v>50</v>
      </c>
      <c r="E4" s="24" t="s">
        <v>49</v>
      </c>
      <c r="F4" s="24" t="s">
        <v>50</v>
      </c>
      <c r="G4" s="24" t="s">
        <v>55</v>
      </c>
      <c r="H4" s="24" t="s">
        <v>56</v>
      </c>
      <c r="I4" s="24"/>
      <c r="J4" s="48"/>
      <c r="K4" s="25"/>
      <c r="L4" s="78"/>
      <c r="M4" s="2"/>
      <c r="N4" s="90">
        <v>1</v>
      </c>
      <c r="O4" s="80" t="str">
        <f>IF('OSNOVNI PODACI'!B3&gt;"",'OSNOVNI PODACI'!B3,"")</f>
        <v>ČRNEC</v>
      </c>
      <c r="P4" s="30">
        <v>10.8</v>
      </c>
      <c r="Q4" s="31">
        <v>10.46</v>
      </c>
      <c r="R4" s="30">
        <v>11.6</v>
      </c>
      <c r="S4" s="31">
        <v>11.59</v>
      </c>
      <c r="T4" s="30">
        <v>13.35</v>
      </c>
      <c r="U4" s="31">
        <v>13.55</v>
      </c>
      <c r="V4" s="87">
        <f t="shared" ref="V4:V18" si="0">MAX(P4:Q4)</f>
        <v>10.8</v>
      </c>
      <c r="W4" s="85">
        <f t="shared" ref="W4:W18" si="1">MAX(R4:S4)</f>
        <v>11.6</v>
      </c>
      <c r="X4" s="85">
        <f>MAX(T4:U4)</f>
        <v>13.55</v>
      </c>
      <c r="Y4" s="88">
        <f>SUM(V4:X4)</f>
        <v>35.950000000000003</v>
      </c>
      <c r="Z4" s="96">
        <f>IF(AA4=1,'OSNOVNI PODACI'!G3,IF(AA4=2,'OSNOVNI PODACI'!G4,IF(AA4=3,'OSNOVNI PODACI'!G5,IF(AA4=4,'OSNOVNI PODACI'!G6,IF(AA4=5,'OSNOVNI PODACI'!G7,IF(AA4=6,'OSNOVNI PODACI'!G8,IF(AA4=7,'OSNOVNI PODACI'!G9,IF(AA4=8,'OSNOVNI PODACI'!G10,IF(AA4=9,'OSNOVNI PODACI'!G11,IF(AA4=10,'OSNOVNI PODACI'!G12,IF(AA4=11,'OSNOVNI PODACI'!G13,IF(AA4=12,'OSNOVNI PODACI'!G14,IF(AA4=13,'OSNOVNI PODACI'!G15,IF(AA4=14,'OSNOVNI PODACI'!G16,IF(AA4=15,'OSNOVNI PODACI'!G17,0)))))))))))))))</f>
        <v>18</v>
      </c>
      <c r="AA4" s="94">
        <f>IF(Y4=AB4,1,IF(Y4=AB5,2,IF(Y4=AB6,3,IF(Y4=AB7,4,IF(Y4=AB8,5,IF(Y4=AB9,6,IF(Y4=AB10,7,IF(Y4=AB11,8,IF(Y4=AB12,9,IF(Y4=AB13,10,IF(Y4=AB14,11,IF(Y4=AB15,12,IF(Y4=AB16,13,IF(Y4=AB17,14,IF(Y4=AB18,15,"")))))))))))))))</f>
        <v>5</v>
      </c>
      <c r="AB4" s="77">
        <f>LARGE(Y4:Y18,1)</f>
        <v>39.379999999999995</v>
      </c>
    </row>
    <row r="5" spans="1:28" ht="16.5" thickBot="1">
      <c r="A5" s="89">
        <v>1</v>
      </c>
      <c r="B5" s="80" t="str">
        <f>IF('OSNOVNI PODACI'!B3&gt;"",'OSNOVNI PODACI'!B3,"")</f>
        <v>ČRNEC</v>
      </c>
      <c r="C5" s="30">
        <v>2.65</v>
      </c>
      <c r="D5" s="31">
        <v>2.67</v>
      </c>
      <c r="E5" s="28"/>
      <c r="F5" s="28">
        <v>2.4900000000000002</v>
      </c>
      <c r="G5" s="84">
        <f t="shared" ref="G5:G19" si="2">MAX(C5:D5)</f>
        <v>2.67</v>
      </c>
      <c r="H5" s="85">
        <f t="shared" ref="H5:H19" si="3">MAX(E5:F5)</f>
        <v>2.4900000000000002</v>
      </c>
      <c r="I5" s="86">
        <f t="shared" ref="I5:I19" si="4">SUM(G5:H5)</f>
        <v>5.16</v>
      </c>
      <c r="J5" s="96">
        <f>IF(K5=1,'OSNOVNI PODACI'!G3,IF(K5=2,'OSNOVNI PODACI'!G4,IF(K5=3,'OSNOVNI PODACI'!G5,IF(K5=4,'OSNOVNI PODACI'!G6,IF(K5=5,'OSNOVNI PODACI'!G7,IF(K5=6,'OSNOVNI PODACI'!G8,IF(K5=7,'OSNOVNI PODACI'!G9,IF(K5=8,'OSNOVNI PODACI'!G10,IF(K5=9,'OSNOVNI PODACI'!G11,IF(K5=10,'OSNOVNI PODACI'!G12,IF(K5=11,'OSNOVNI PODACI'!G13,IF(K5=12,'OSNOVNI PODACI'!G14,IF(K5=13,'OSNOVNI PODACI'!G15,IF(K5=14,'OSNOVNI PODACI'!G16,IF(K5=15,'OSNOVNI PODACI'!G17,0)))))))))))))))</f>
        <v>16</v>
      </c>
      <c r="K5" s="91">
        <f>IF(I5=L5,1,IF(I5=L6,2,IF(I5=L7,3,IF(I5=L8,4,IF(I5=L9,5,IF(I5=L10,6,IF(I5=L11,7,IF(I5=L12,8,IF(I5=L13,9,IF(I5=L14,10,IF(I5=L15,11,IF(I5=L16,12,IF(I5=L17,13,IF(I5=L18,14,IF(I5=L19,15,"")))))))))))))))</f>
        <v>6</v>
      </c>
      <c r="L5" s="77">
        <f>LARGE(I5:I19,1)</f>
        <v>5.6300000000000008</v>
      </c>
      <c r="N5" s="90">
        <f>N4+1</f>
        <v>2</v>
      </c>
      <c r="O5" s="80" t="str">
        <f>IF('OSNOVNI PODACI'!B4&gt;"",'OSNOVNI PODACI'!B4,"")</f>
        <v>JALKOVEC</v>
      </c>
      <c r="P5" s="32">
        <v>10.58</v>
      </c>
      <c r="Q5" s="33">
        <v>10.6</v>
      </c>
      <c r="R5" s="32">
        <v>10.42</v>
      </c>
      <c r="S5" s="33">
        <v>11.47</v>
      </c>
      <c r="T5" s="32">
        <v>11.37</v>
      </c>
      <c r="U5" s="33">
        <v>10.69</v>
      </c>
      <c r="V5" s="87">
        <f t="shared" si="0"/>
        <v>10.6</v>
      </c>
      <c r="W5" s="85">
        <f t="shared" si="1"/>
        <v>11.47</v>
      </c>
      <c r="X5" s="85">
        <f t="shared" ref="X5:X18" si="5">MAX(T5:U5)</f>
        <v>11.37</v>
      </c>
      <c r="Y5" s="88">
        <f t="shared" ref="Y5:Y18" si="6">SUM(V5:X5)</f>
        <v>33.44</v>
      </c>
      <c r="Z5" s="96">
        <f>IF(AA5=1,'OSNOVNI PODACI'!G3,IF(AA5=2,'OSNOVNI PODACI'!G4,IF(AA5=3,'OSNOVNI PODACI'!G5,IF(AA5=4,'OSNOVNI PODACI'!G6,IF(AA5=5,'OSNOVNI PODACI'!G7,IF(AA5=6,'OSNOVNI PODACI'!G8,IF(AA5=7,'OSNOVNI PODACI'!G9,IF(AA5=8,'OSNOVNI PODACI'!G10,IF(AA5=9,'OSNOVNI PODACI'!G11,IF(AA5=10,'OSNOVNI PODACI'!G12,IF(AA5=11,'OSNOVNI PODACI'!G13,IF(AA5=12,'OSNOVNI PODACI'!G14,IF(AA5=13,'OSNOVNI PODACI'!G15,IF(AA5=14,'OSNOVNI PODACI'!G16,IF(AA5=15,'OSNOVNI PODACI'!G17,0)))))))))))))))</f>
        <v>10</v>
      </c>
      <c r="AA5" s="92">
        <f>IF(Y5=AB4,1,IF(Y5=AB5,2,IF(Y5=AB6,3,IF(Y5=AB7,4,IF(Y5=AB8,5,IF(Y5=AB9,6,IF(Y5=AB10,7,IF(Y5=AB11,8,IF(Y5=AB12,9,IF(Y5=AB13,10,IF(Y5=AB14,11,IF(Y5=AB15,12,IF(Y5=AB16,13,IF(Y5=AB17,14,IF(Y5=AB18,15,"")))))))))))))))</f>
        <v>9</v>
      </c>
      <c r="AB5" s="77">
        <f>LARGE(Y4:Y18,2)</f>
        <v>38.65</v>
      </c>
    </row>
    <row r="6" spans="1:28" ht="16.5" thickBot="1">
      <c r="A6" s="90">
        <f>A5+1</f>
        <v>2</v>
      </c>
      <c r="B6" s="80" t="str">
        <f>IF('OSNOVNI PODACI'!B4&gt;"",'OSNOVNI PODACI'!B4,"")</f>
        <v>JALKOVEC</v>
      </c>
      <c r="C6" s="32">
        <v>2.4500000000000002</v>
      </c>
      <c r="D6" s="33">
        <v>2.44</v>
      </c>
      <c r="E6" s="29">
        <v>2.59</v>
      </c>
      <c r="F6" s="28">
        <v>2.64</v>
      </c>
      <c r="G6" s="87">
        <f t="shared" si="2"/>
        <v>2.4500000000000002</v>
      </c>
      <c r="H6" s="85">
        <f t="shared" si="3"/>
        <v>2.64</v>
      </c>
      <c r="I6" s="88">
        <f t="shared" si="4"/>
        <v>5.09</v>
      </c>
      <c r="J6" s="96">
        <f>IF(K6=1,'OSNOVNI PODACI'!G3,IF(K6=2,'OSNOVNI PODACI'!G4,IF(K6=3,'OSNOVNI PODACI'!G5,IF(K6=4,'OSNOVNI PODACI'!G6,IF(K6=5,'OSNOVNI PODACI'!G7,IF(K6=6,'OSNOVNI PODACI'!G8,IF(K6=7,'OSNOVNI PODACI'!G9,IF(K6=8,'OSNOVNI PODACI'!G10,IF(K6=9,'OSNOVNI PODACI'!G11,IF(K6=10,'OSNOVNI PODACI'!G12,IF(K6=11,'OSNOVNI PODACI'!G13,IF(K6=12,'OSNOVNI PODACI'!G14,IF(K6=13,'OSNOVNI PODACI'!G15,IF(K6=14,'OSNOVNI PODACI'!G16,IF(K6=15,'OSNOVNI PODACI'!G17,0)))))))))))))))</f>
        <v>14</v>
      </c>
      <c r="K6" s="93">
        <f>IF(I6=L5,1,IF(I6=L6,2,IF(I6=L7,3,IF(I6=L8,4,IF(I6=L9,5,IF(I6=L10,6,IF(I6=L11,7,IF(I6=L12,8,IF(I6=L13,9,IF(I6=L14,10,IF(I6=L15,11,IF(I6=L16,12,IF(I6=L17,13,IF(I6=L18,14,IF(I6=L19,15,"")))))))))))))))</f>
        <v>7</v>
      </c>
      <c r="L6" s="77">
        <f>LARGE(I5:I19,2)</f>
        <v>5.5</v>
      </c>
      <c r="N6" s="90">
        <f t="shared" ref="N6:N18" si="7">N5+1</f>
        <v>3</v>
      </c>
      <c r="O6" s="80" t="str">
        <f>IF('OSNOVNI PODACI'!B5&gt;"",'OSNOVNI PODACI'!B5,"")</f>
        <v>LANČIĆ</v>
      </c>
      <c r="P6" s="32">
        <v>12.61</v>
      </c>
      <c r="Q6" s="33">
        <v>12.45</v>
      </c>
      <c r="R6" s="32">
        <v>11.72</v>
      </c>
      <c r="S6" s="33">
        <v>12.35</v>
      </c>
      <c r="T6" s="32">
        <v>12.3</v>
      </c>
      <c r="U6" s="33">
        <v>13.69</v>
      </c>
      <c r="V6" s="87">
        <f t="shared" si="0"/>
        <v>12.61</v>
      </c>
      <c r="W6" s="85">
        <f t="shared" si="1"/>
        <v>12.35</v>
      </c>
      <c r="X6" s="85">
        <f t="shared" si="5"/>
        <v>13.69</v>
      </c>
      <c r="Y6" s="88">
        <f t="shared" si="6"/>
        <v>38.65</v>
      </c>
      <c r="Z6" s="96">
        <f>IF(AA6=1,'OSNOVNI PODACI'!G3,IF(AA6=2,'OSNOVNI PODACI'!G4,IF(AA6=3,'OSNOVNI PODACI'!G5,IF(AA6=4,'OSNOVNI PODACI'!G6,IF(AA6=5,'OSNOVNI PODACI'!G7,IF(AA6=6,'OSNOVNI PODACI'!G8,IF(AA6=7,'OSNOVNI PODACI'!G9,IF(AA6=8,'OSNOVNI PODACI'!G10,IF(AA6=9,'OSNOVNI PODACI'!G11,IF(AA6=10,'OSNOVNI PODACI'!G12,IF(AA6=11,'OSNOVNI PODACI'!G13,IF(AA6=12,'OSNOVNI PODACI'!G14,IF(AA6=13,'OSNOVNI PODACI'!G15,IF(AA6=14,'OSNOVNI PODACI'!G16,IF(AA6=15,'OSNOVNI PODACI'!G17,0)))))))))))))))</f>
        <v>25</v>
      </c>
      <c r="AA6" s="92">
        <f>IF(Y6=AB4,1,IF(Y6=AB5,2,IF(Y6=AB6,3,IF(Y6=AB7,4,IF(Y6=AB8,5,IF(Y6=AB9,6,IF(Y6=AB10,7,IF(Y6=AB11,8,IF(Y6=AB12,9,IF(Y6=AB13,10,IF(Y6=AB14,11,IF(Y6=AB15,12,IF(Y6=AB16,13,IF(Y6=AB17,14,IF(Y6=AB18,15,"")))))))))))))))</f>
        <v>2</v>
      </c>
      <c r="AB6" s="77">
        <f>LARGE(Y4:Y18,3)</f>
        <v>38.619999999999997</v>
      </c>
    </row>
    <row r="7" spans="1:28" ht="16.5" thickBot="1">
      <c r="A7" s="90">
        <f t="shared" ref="A7:A19" si="8">A6+1</f>
        <v>3</v>
      </c>
      <c r="B7" s="80" t="str">
        <f>IF('OSNOVNI PODACI'!B5&gt;"",'OSNOVNI PODACI'!B5,"")</f>
        <v>LANČIĆ</v>
      </c>
      <c r="C7" s="32">
        <v>2.72</v>
      </c>
      <c r="D7" s="33">
        <v>1.98</v>
      </c>
      <c r="E7" s="29">
        <v>2.7</v>
      </c>
      <c r="F7" s="28">
        <v>2.91</v>
      </c>
      <c r="G7" s="87">
        <f t="shared" si="2"/>
        <v>2.72</v>
      </c>
      <c r="H7" s="85">
        <f t="shared" si="3"/>
        <v>2.91</v>
      </c>
      <c r="I7" s="88">
        <f t="shared" si="4"/>
        <v>5.6300000000000008</v>
      </c>
      <c r="J7" s="96">
        <f>IF(K7=1,'OSNOVNI PODACI'!G3,IF(K7=2,'OSNOVNI PODACI'!G4,IF(K7=3,'OSNOVNI PODACI'!G5,IF(K7=4,'OSNOVNI PODACI'!G6,IF(K7=5,'OSNOVNI PODACI'!G7,IF(K7=6,'OSNOVNI PODACI'!G8,IF(K7=7,'OSNOVNI PODACI'!G9,IF(K7=8,'OSNOVNI PODACI'!G10,IF(K7=9,'OSNOVNI PODACI'!G11,IF(K7=10,'OSNOVNI PODACI'!G12,IF(K7=11,'OSNOVNI PODACI'!G13,IF(K7=12,'OSNOVNI PODACI'!G14,IF(K7=13,'OSNOVNI PODACI'!G15,IF(K7=14,'OSNOVNI PODACI'!G16,IF(K7=15,'OSNOVNI PODACI'!G17,0)))))))))))))))</f>
        <v>30</v>
      </c>
      <c r="K7" s="93">
        <f>IF(I7=L5,1,IF(I7=L6,2,IF(I7=L7,3,IF(I7=L8,4,IF(I7=L9,5,IF(I7=L10,6,IF(I7=L11,7,IF(I7=L12,8,IF(I7=L13,9,IF(I7=L14,10,IF(I7=L15,11,IF(I7=L16,12,IF(I7=L17,13,IF(I7=L18,14,IF(I7=L19,15,"")))))))))))))))</f>
        <v>1</v>
      </c>
      <c r="L7" s="77">
        <f>LARGE(I5:I19,3)</f>
        <v>5.49</v>
      </c>
      <c r="N7" s="90">
        <f t="shared" si="7"/>
        <v>4</v>
      </c>
      <c r="O7" s="80" t="str">
        <f>IF('OSNOVNI PODACI'!B6&gt;"",'OSNOVNI PODACI'!B6,"")</f>
        <v>GORNJI BOGIČEVCI</v>
      </c>
      <c r="P7" s="32"/>
      <c r="Q7" s="33">
        <v>11.28</v>
      </c>
      <c r="R7" s="32">
        <v>10.36</v>
      </c>
      <c r="S7" s="33">
        <v>10.41</v>
      </c>
      <c r="T7" s="32">
        <v>10.7</v>
      </c>
      <c r="U7" s="33">
        <v>11.98</v>
      </c>
      <c r="V7" s="87">
        <f t="shared" si="0"/>
        <v>11.28</v>
      </c>
      <c r="W7" s="85">
        <f t="shared" si="1"/>
        <v>10.41</v>
      </c>
      <c r="X7" s="85">
        <f t="shared" si="5"/>
        <v>11.98</v>
      </c>
      <c r="Y7" s="88">
        <f t="shared" si="6"/>
        <v>33.67</v>
      </c>
      <c r="Z7" s="96">
        <f>IF(AA7=1,'OSNOVNI PODACI'!G3,IF(AA7=2,'OSNOVNI PODACI'!G4,IF(AA7=3,'OSNOVNI PODACI'!G5,IF(AA7=4,'OSNOVNI PODACI'!G6,IF(AA7=5,'OSNOVNI PODACI'!G7,IF(AA7=6,'OSNOVNI PODACI'!G8,IF(AA7=7,'OSNOVNI PODACI'!G9,IF(AA7=8,'OSNOVNI PODACI'!G10,IF(AA7=9,'OSNOVNI PODACI'!G11,IF(AA7=10,'OSNOVNI PODACI'!G12,IF(AA7=11,'OSNOVNI PODACI'!G13,IF(AA7=12,'OSNOVNI PODACI'!G14,IF(AA7=13,'OSNOVNI PODACI'!G15,IF(AA7=14,'OSNOVNI PODACI'!G16,IF(AA7=15,'OSNOVNI PODACI'!G17,0)))))))))))))))</f>
        <v>14</v>
      </c>
      <c r="AA7" s="92">
        <f>IF(Y7=AB4,1,IF(Y7=AB5,2,IF(Y7=AB6,3,IF(Y7=AB7,4,IF(Y7=AB8,5,IF(Y7=AB9,6,IF(Y7=AB10,7,IF(Y7=AB11,8,IF(Y7=AB12,9,IF(Y7=AB13,10,IF(Y7=AB14,11,IF(Y7=AB15,12,IF(Y7=AB16,13,IF(Y7=AB17,14,IF(Y7=AB18,15,"")))))))))))))))</f>
        <v>7</v>
      </c>
      <c r="AB7" s="77">
        <f>LARGE(Y4:Y18,4)</f>
        <v>36.270000000000003</v>
      </c>
    </row>
    <row r="8" spans="1:28" ht="16.5" thickBot="1">
      <c r="A8" s="90">
        <f t="shared" si="8"/>
        <v>4</v>
      </c>
      <c r="B8" s="80" t="str">
        <f>IF('OSNOVNI PODACI'!B6&gt;"",'OSNOVNI PODACI'!B6,"")</f>
        <v>GORNJI BOGIČEVCI</v>
      </c>
      <c r="C8" s="32">
        <v>2.19</v>
      </c>
      <c r="D8" s="33">
        <v>2.41</v>
      </c>
      <c r="E8" s="29"/>
      <c r="F8" s="28">
        <v>2.2799999999999998</v>
      </c>
      <c r="G8" s="87">
        <f t="shared" si="2"/>
        <v>2.41</v>
      </c>
      <c r="H8" s="85">
        <f t="shared" si="3"/>
        <v>2.2799999999999998</v>
      </c>
      <c r="I8" s="88">
        <f t="shared" si="4"/>
        <v>4.6899999999999995</v>
      </c>
      <c r="J8" s="96">
        <f>IF(K8=1,'OSNOVNI PODACI'!G3,IF(K8=2,'OSNOVNI PODACI'!G4,IF(K8=3,'OSNOVNI PODACI'!G5,IF(K8=4,'OSNOVNI PODACI'!G6,IF(K8=5,'OSNOVNI PODACI'!G7,IF(K8=6,'OSNOVNI PODACI'!G8,IF(K8=7,'OSNOVNI PODACI'!G9,IF(K8=8,'OSNOVNI PODACI'!G10,IF(K8=9,'OSNOVNI PODACI'!G11,IF(K8=10,'OSNOVNI PODACI'!G12,IF(K8=11,'OSNOVNI PODACI'!G13,IF(K8=12,'OSNOVNI PODACI'!G14,IF(K8=13,'OSNOVNI PODACI'!G15,IF(K8=14,'OSNOVNI PODACI'!G16,IF(K8=15,'OSNOVNI PODACI'!G17,0)))))))))))))))</f>
        <v>10</v>
      </c>
      <c r="K8" s="93">
        <f>IF(I8=L5,1,IF(I8=L6,2,IF(I8=L7,3,IF(I8=L8,4,IF(I8=L9,5,IF(I8=L10,6,IF(I8=L11,7,IF(I8=L12,8,IF(I8=L13,9,IF(I8=L14,10,IF(I8=L15,11,IF(I8=L16,12,IF(I8=L17,13,IF(I8=L18,14,IF(I8=L19,15,"")))))))))))))))</f>
        <v>9</v>
      </c>
      <c r="L8" s="77">
        <f>LARGE(I5:I19,4)</f>
        <v>5.41</v>
      </c>
      <c r="N8" s="90">
        <f t="shared" si="7"/>
        <v>5</v>
      </c>
      <c r="O8" s="80" t="str">
        <f>IF('OSNOVNI PODACI'!B7&gt;"",'OSNOVNI PODACI'!B7,"")</f>
        <v>PALJUV</v>
      </c>
      <c r="P8" s="32">
        <v>11.59</v>
      </c>
      <c r="Q8" s="33">
        <v>12.6</v>
      </c>
      <c r="R8" s="32">
        <v>10.94</v>
      </c>
      <c r="S8" s="33">
        <v>12.3</v>
      </c>
      <c r="T8" s="32">
        <v>12.8</v>
      </c>
      <c r="U8" s="33">
        <v>13.72</v>
      </c>
      <c r="V8" s="87">
        <f t="shared" si="0"/>
        <v>12.6</v>
      </c>
      <c r="W8" s="85">
        <f t="shared" si="1"/>
        <v>12.3</v>
      </c>
      <c r="X8" s="85">
        <f t="shared" si="5"/>
        <v>13.72</v>
      </c>
      <c r="Y8" s="88">
        <f t="shared" si="6"/>
        <v>38.619999999999997</v>
      </c>
      <c r="Z8" s="96">
        <f>IF(AA8=1,'OSNOVNI PODACI'!G3,IF(AA8=2,'OSNOVNI PODACI'!G4,IF(AA8=3,'OSNOVNI PODACI'!G5,IF(AA8=4,'OSNOVNI PODACI'!G6,IF(AA8=5,'OSNOVNI PODACI'!G7,IF(AA8=6,'OSNOVNI PODACI'!G8,IF(AA8=7,'OSNOVNI PODACI'!G9,IF(AA8=8,'OSNOVNI PODACI'!G10,IF(AA8=9,'OSNOVNI PODACI'!G11,IF(AA8=10,'OSNOVNI PODACI'!G12,IF(AA8=11,'OSNOVNI PODACI'!G13,IF(AA8=12,'OSNOVNI PODACI'!G14,IF(AA8=13,'OSNOVNI PODACI'!G15,IF(AA8=14,'OSNOVNI PODACI'!G16,IF(AA8=15,'OSNOVNI PODACI'!G17,0)))))))))))))))</f>
        <v>23</v>
      </c>
      <c r="AA8" s="92">
        <f>IF(Y8=AB4,1,IF(Y8=AB5,2,IF(Y8=AB6,3,IF(Y8=AB7,4,IF(Y8=AB8,5,IF(Y8=AB9,6,IF(Y8=AB10,7,IF(Y8=AB11,8,IF(Y8=AB12,9,IF(Y8=AB13,10,IF(Y8=AB14,11,IF(Y8=AB15,12,IF(Y8=AB16,13,IF(Y8=AB17,14,IF(Y8=AB18,15,"")))))))))))))))</f>
        <v>3</v>
      </c>
      <c r="AB8" s="77">
        <f>LARGE(Y4:Y18,5)</f>
        <v>35.950000000000003</v>
      </c>
    </row>
    <row r="9" spans="1:28" ht="16.5" thickBot="1">
      <c r="A9" s="90">
        <f t="shared" si="8"/>
        <v>5</v>
      </c>
      <c r="B9" s="80" t="str">
        <f>IF('OSNOVNI PODACI'!B7&gt;"",'OSNOVNI PODACI'!B7,"")</f>
        <v>PALJUV</v>
      </c>
      <c r="C9" s="32">
        <v>2.64</v>
      </c>
      <c r="D9" s="33">
        <v>2.82</v>
      </c>
      <c r="E9" s="29">
        <v>2.63</v>
      </c>
      <c r="F9" s="28">
        <v>2.67</v>
      </c>
      <c r="G9" s="87">
        <f t="shared" si="2"/>
        <v>2.82</v>
      </c>
      <c r="H9" s="85">
        <f t="shared" si="3"/>
        <v>2.67</v>
      </c>
      <c r="I9" s="88">
        <f t="shared" si="4"/>
        <v>5.49</v>
      </c>
      <c r="J9" s="96">
        <f>IF(K9=1,'OSNOVNI PODACI'!G3,IF(K9=2,'OSNOVNI PODACI'!G4,IF(K9=3,'OSNOVNI PODACI'!G5,IF(K9=4,'OSNOVNI PODACI'!G6,IF(K9=5,'OSNOVNI PODACI'!G7,IF(K9=6,'OSNOVNI PODACI'!G8,IF(K9=7,'OSNOVNI PODACI'!G9,IF(K9=8,'OSNOVNI PODACI'!G10,IF(K9=9,'OSNOVNI PODACI'!G11,IF(K9=10,'OSNOVNI PODACI'!G12,IF(K9=11,'OSNOVNI PODACI'!G13,IF(K9=12,'OSNOVNI PODACI'!G14,IF(K9=13,'OSNOVNI PODACI'!G15,IF(K9=14,'OSNOVNI PODACI'!G16,IF(K9=15,'OSNOVNI PODACI'!G17,0)))))))))))))))</f>
        <v>23</v>
      </c>
      <c r="K9" s="93">
        <f>IF(I9=L5,1,IF(I9=L6,2,IF(I9=L7,3,IF(I9=L8,4,IF(I9=L9,5,IF(I9=L10,6,IF(I9=L11,7,IF(I9=L12,8,IF(I9=L13,9,IF(I9=L14,10,IF(I9=L15,11,IF(I9=L16,12,IF(I9=L17,13,IF(I9=L18,14,IF(I9=L19,15,"")))))))))))))))</f>
        <v>3</v>
      </c>
      <c r="L9" s="77">
        <f>LARGE(I5:I19,5)</f>
        <v>5.35</v>
      </c>
      <c r="N9" s="90">
        <f t="shared" si="7"/>
        <v>6</v>
      </c>
      <c r="O9" s="80" t="str">
        <f>IF('OSNOVNI PODACI'!B8&gt;"",'OSNOVNI PODACI'!B8,"")</f>
        <v>STAŽNJEVEC</v>
      </c>
      <c r="P9" s="32">
        <v>9.17</v>
      </c>
      <c r="Q9" s="33">
        <v>10.76</v>
      </c>
      <c r="R9" s="32">
        <v>11.42</v>
      </c>
      <c r="S9" s="33">
        <v>11.77</v>
      </c>
      <c r="T9" s="32">
        <v>11.96</v>
      </c>
      <c r="U9" s="33">
        <v>12</v>
      </c>
      <c r="V9" s="87">
        <f t="shared" si="0"/>
        <v>10.76</v>
      </c>
      <c r="W9" s="85">
        <f t="shared" si="1"/>
        <v>11.77</v>
      </c>
      <c r="X9" s="85">
        <f t="shared" si="5"/>
        <v>12</v>
      </c>
      <c r="Y9" s="88">
        <f t="shared" si="6"/>
        <v>34.53</v>
      </c>
      <c r="Z9" s="96">
        <f>IF(AA9=1,'OSNOVNI PODACI'!G3,IF(AA9=2,'OSNOVNI PODACI'!G4,IF(AA9=3,'OSNOVNI PODACI'!G5,IF(AA9=4,'OSNOVNI PODACI'!G6,IF(AA9=5,'OSNOVNI PODACI'!G7,IF(AA9=6,'OSNOVNI PODACI'!G8,IF(AA9=7,'OSNOVNI PODACI'!G9,IF(AA9=8,'OSNOVNI PODACI'!G10,IF(AA9=9,'OSNOVNI PODACI'!G11,IF(AA9=10,'OSNOVNI PODACI'!G12,IF(AA9=11,'OSNOVNI PODACI'!G13,IF(AA9=12,'OSNOVNI PODACI'!G14,IF(AA9=13,'OSNOVNI PODACI'!G15,IF(AA9=14,'OSNOVNI PODACI'!G16,IF(AA9=15,'OSNOVNI PODACI'!G17,0)))))))))))))))</f>
        <v>16</v>
      </c>
      <c r="AA9" s="92">
        <f>IF(Y9=AB4,1,IF(Y9=AB5,2,IF(Y9=AB6,3,IF(Y9=AB7,4,IF(Y9=AB8,5,IF(Y9=AB9,6,IF(Y9=AB10,7,IF(Y9=AB11,8,IF(Y9=AB12,9,IF(Y9=AB13,10,IF(Y9=AB14,11,IF(Y9=AB15,12,IF(Y9=AB16,13,IF(Y9=AB17,14,IF(Y9=AB18,15,"")))))))))))))))</f>
        <v>6</v>
      </c>
      <c r="AB9" s="77">
        <f>LARGE(Y4:Y18,6)</f>
        <v>34.53</v>
      </c>
    </row>
    <row r="10" spans="1:28" ht="16.5" thickBot="1">
      <c r="A10" s="90">
        <f t="shared" si="8"/>
        <v>6</v>
      </c>
      <c r="B10" s="80" t="str">
        <f>IF('OSNOVNI PODACI'!B8&gt;"",'OSNOVNI PODACI'!B8,"")</f>
        <v>STAŽNJEVEC</v>
      </c>
      <c r="C10" s="32">
        <v>2.58</v>
      </c>
      <c r="D10" s="33"/>
      <c r="E10" s="29">
        <v>2.76</v>
      </c>
      <c r="F10" s="28">
        <v>2.83</v>
      </c>
      <c r="G10" s="87">
        <f t="shared" si="2"/>
        <v>2.58</v>
      </c>
      <c r="H10" s="85">
        <f t="shared" si="3"/>
        <v>2.83</v>
      </c>
      <c r="I10" s="88">
        <f t="shared" si="4"/>
        <v>5.41</v>
      </c>
      <c r="J10" s="96">
        <f>IF(K10=1,'OSNOVNI PODACI'!G3,IF(K10=2,'OSNOVNI PODACI'!G4,IF(K10=3,'OSNOVNI PODACI'!G5,IF(K10=4,'OSNOVNI PODACI'!G6,IF(K10=5,'OSNOVNI PODACI'!G7,IF(K10=6,'OSNOVNI PODACI'!G8,IF(K10=7,'OSNOVNI PODACI'!G9,IF(K10=8,'OSNOVNI PODACI'!G10,IF(K10=9,'OSNOVNI PODACI'!G11,IF(K10=10,'OSNOVNI PODACI'!G12,IF(K10=11,'OSNOVNI PODACI'!G13,IF(K10=12,'OSNOVNI PODACI'!G14,IF(K10=13,'OSNOVNI PODACI'!G15,IF(K10=14,'OSNOVNI PODACI'!G16,IF(K10=15,'OSNOVNI PODACI'!G17,0)))))))))))))))</f>
        <v>20</v>
      </c>
      <c r="K10" s="93">
        <f>IF(I10=L5,1,IF(I10=L6,2,IF(I10=L7,3,IF(I10=L8,4,IF(I10=L9,5,IF(I10=L10,6,IF(I10=L11,7,IF(I10=L12,8,IF(I10=L13,9,IF(I10=L14,10,IF(I10=L15,11,IF(I10=L16,12,IF(I10=L17,13,IF(I10=L18,14,IF(I10=L19,15,"")))))))))))))))</f>
        <v>4</v>
      </c>
      <c r="L10" s="77">
        <f>LARGE(I5:I19,6)</f>
        <v>5.16</v>
      </c>
      <c r="N10" s="90">
        <f t="shared" si="7"/>
        <v>7</v>
      </c>
      <c r="O10" s="80" t="str">
        <f>IF('OSNOVNI PODACI'!B9&gt;"",'OSNOVNI PODACI'!B9,"")</f>
        <v>MARGEČAN</v>
      </c>
      <c r="P10" s="32"/>
      <c r="Q10" s="33">
        <v>9.5500000000000007</v>
      </c>
      <c r="R10" s="32">
        <v>11.16</v>
      </c>
      <c r="S10" s="33">
        <v>10.96</v>
      </c>
      <c r="T10" s="32">
        <v>11.54</v>
      </c>
      <c r="U10" s="33">
        <v>12.76</v>
      </c>
      <c r="V10" s="87">
        <f t="shared" si="0"/>
        <v>9.5500000000000007</v>
      </c>
      <c r="W10" s="85">
        <f t="shared" si="1"/>
        <v>11.16</v>
      </c>
      <c r="X10" s="85">
        <f t="shared" si="5"/>
        <v>12.76</v>
      </c>
      <c r="Y10" s="88">
        <f t="shared" si="6"/>
        <v>33.47</v>
      </c>
      <c r="Z10" s="96">
        <f>IF(AA10=1,'OSNOVNI PODACI'!G3,IF(AA10=2,'OSNOVNI PODACI'!G4,IF(AA10=3,'OSNOVNI PODACI'!G5,IF(AA10=4,'OSNOVNI PODACI'!G6,IF(AA10=5,'OSNOVNI PODACI'!G7,IF(AA10=6,'OSNOVNI PODACI'!G8,IF(AA10=7,'OSNOVNI PODACI'!G9,IF(AA10=8,'OSNOVNI PODACI'!G10,IF(AA10=9,'OSNOVNI PODACI'!G11,IF(AA10=10,'OSNOVNI PODACI'!G12,IF(AA10=11,'OSNOVNI PODACI'!G13,IF(AA10=12,'OSNOVNI PODACI'!G14,IF(AA10=13,'OSNOVNI PODACI'!G15,IF(AA10=14,'OSNOVNI PODACI'!G16,IF(AA10=15,'OSNOVNI PODACI'!G17,0)))))))))))))))</f>
        <v>12</v>
      </c>
      <c r="AA10" s="92">
        <f>IF(Y10=AB4,1,IF(Y10=AB5,2,IF(Y10=AB6,3,IF(Y10=AB7,4,IF(Y10=AB8,5,IF(Y10=AB9,6,IF(Y10=AB10,7,IF(Y10=AB11,8,IF(Y10=AB12,9,IF(Y10=AB13,10,IF(Y10=AB14,11,IF(Y10=AB15,12,IF(Y10=AB16,13,IF(Y10=AB17,14,IF(Y10=AB18,15,"")))))))))))))))</f>
        <v>8</v>
      </c>
      <c r="AB10" s="77">
        <f>LARGE(Y4:Y18,7)</f>
        <v>33.67</v>
      </c>
    </row>
    <row r="11" spans="1:28" ht="16.5" thickBot="1">
      <c r="A11" s="90">
        <f t="shared" si="8"/>
        <v>7</v>
      </c>
      <c r="B11" s="80" t="str">
        <f>IF('OSNOVNI PODACI'!B9&gt;"",'OSNOVNI PODACI'!B9,"")</f>
        <v>MARGEČAN</v>
      </c>
      <c r="C11" s="32">
        <v>2.6</v>
      </c>
      <c r="D11" s="33"/>
      <c r="E11" s="29">
        <v>2.4500000000000002</v>
      </c>
      <c r="F11" s="28">
        <v>2.4500000000000002</v>
      </c>
      <c r="G11" s="87">
        <f t="shared" si="2"/>
        <v>2.6</v>
      </c>
      <c r="H11" s="85">
        <f t="shared" si="3"/>
        <v>2.4500000000000002</v>
      </c>
      <c r="I11" s="88">
        <f t="shared" si="4"/>
        <v>5.0500000000000007</v>
      </c>
      <c r="J11" s="96">
        <f>IF(K11=1,'OSNOVNI PODACI'!G3,IF(K11=2,'OSNOVNI PODACI'!G4,IF(K11=3,'OSNOVNI PODACI'!G5,IF(K11=4,'OSNOVNI PODACI'!G6,IF(K11=5,'OSNOVNI PODACI'!G7,IF(K11=6,'OSNOVNI PODACI'!G8,IF(K11=7,'OSNOVNI PODACI'!G9,IF(K11=8,'OSNOVNI PODACI'!G10,IF(K11=9,'OSNOVNI PODACI'!G11,IF(K11=10,'OSNOVNI PODACI'!G12,IF(K11=11,'OSNOVNI PODACI'!G13,IF(K11=12,'OSNOVNI PODACI'!G14,IF(K11=13,'OSNOVNI PODACI'!G15,IF(K11=14,'OSNOVNI PODACI'!G16,IF(K11=15,'OSNOVNI PODACI'!G17,0)))))))))))))))</f>
        <v>12</v>
      </c>
      <c r="K11" s="93">
        <f>IF(I11=L5,1,IF(I11=L6,2,IF(I11=L7,3,IF(I11=L8,4,IF(I11=L9,5,IF(I11=L10,6,IF(I11=L11,7,IF(I11=L12,8,IF(I11=L13,9,IF(I11=L14,10,IF(I11=L15,11,IF(I11=L16,12,IF(I11=L17,13,IF(I11=L18,14,IF(I11=L19,15,"")))))))))))))))</f>
        <v>8</v>
      </c>
      <c r="L11" s="77">
        <f>LARGE(I5:I19,7)</f>
        <v>5.09</v>
      </c>
      <c r="N11" s="90">
        <f t="shared" si="7"/>
        <v>8</v>
      </c>
      <c r="O11" s="80" t="str">
        <f>IF('OSNOVNI PODACI'!B10&gt;"",'OSNOVNI PODACI'!B10,"")</f>
        <v>POLJANA</v>
      </c>
      <c r="P11" s="32">
        <v>11.55</v>
      </c>
      <c r="Q11" s="33">
        <v>11.54</v>
      </c>
      <c r="R11" s="32">
        <v>10.89</v>
      </c>
      <c r="S11" s="33">
        <v>10.79</v>
      </c>
      <c r="T11" s="32">
        <v>13.83</v>
      </c>
      <c r="U11" s="33">
        <v>13.29</v>
      </c>
      <c r="V11" s="87">
        <f t="shared" si="0"/>
        <v>11.55</v>
      </c>
      <c r="W11" s="85">
        <f t="shared" si="1"/>
        <v>10.89</v>
      </c>
      <c r="X11" s="85">
        <f t="shared" si="5"/>
        <v>13.83</v>
      </c>
      <c r="Y11" s="88">
        <f t="shared" si="6"/>
        <v>36.270000000000003</v>
      </c>
      <c r="Z11" s="96">
        <f>IF(AA11=1,'OSNOVNI PODACI'!G3,IF(AA11=2,'OSNOVNI PODACI'!G4,IF(AA11=3,'OSNOVNI PODACI'!G5,IF(AA11=4,'OSNOVNI PODACI'!G6,IF(AA11=5,'OSNOVNI PODACI'!G7,IF(AA11=6,'OSNOVNI PODACI'!G8,IF(AA11=7,'OSNOVNI PODACI'!G9,IF(AA11=8,'OSNOVNI PODACI'!G10,IF(AA11=9,'OSNOVNI PODACI'!G11,IF(AA11=10,'OSNOVNI PODACI'!G12,IF(AA11=11,'OSNOVNI PODACI'!G13,IF(AA11=12,'OSNOVNI PODACI'!G14,IF(AA11=13,'OSNOVNI PODACI'!G15,IF(AA11=14,'OSNOVNI PODACI'!G16,IF(AA11=15,'OSNOVNI PODACI'!G17,0)))))))))))))))</f>
        <v>20</v>
      </c>
      <c r="AA11" s="92">
        <f>IF(Y11=AB4,1,IF(Y11=AB5,2,IF(Y11=AB6,3,IF(Y11=AB7,4,IF(Y11=AB8,5,IF(Y11=AB9,6,IF(Y11=AB10,7,IF(Y11=AB11,8,IF(Y11=AB12,9,IF(Y11=AB13,10,IF(Y11=AB14,11,IF(Y11=AB15,12,IF(Y11=AB16,13,IF(Y11=AB17,14,IF(Y11=AB18,15,"")))))))))))))))</f>
        <v>4</v>
      </c>
      <c r="AB11" s="77">
        <f>LARGE(Y4:Y18,8)</f>
        <v>33.47</v>
      </c>
    </row>
    <row r="12" spans="1:28" ht="16.5" thickBot="1">
      <c r="A12" s="90">
        <f t="shared" si="8"/>
        <v>8</v>
      </c>
      <c r="B12" s="80" t="str">
        <f>IF('OSNOVNI PODACI'!B10&gt;"",'OSNOVNI PODACI'!B10,"")</f>
        <v>POLJANA</v>
      </c>
      <c r="C12" s="32">
        <v>2.64</v>
      </c>
      <c r="D12" s="33">
        <v>2.67</v>
      </c>
      <c r="E12" s="29">
        <v>2.7</v>
      </c>
      <c r="F12" s="28">
        <v>2.83</v>
      </c>
      <c r="G12" s="87">
        <f t="shared" si="2"/>
        <v>2.67</v>
      </c>
      <c r="H12" s="85">
        <f t="shared" si="3"/>
        <v>2.83</v>
      </c>
      <c r="I12" s="88">
        <f t="shared" si="4"/>
        <v>5.5</v>
      </c>
      <c r="J12" s="96">
        <f>IF(K12=1,'OSNOVNI PODACI'!G3,IF(K12=2,'OSNOVNI PODACI'!G4,IF(K12=3,'OSNOVNI PODACI'!G5,IF(K12=4,'OSNOVNI PODACI'!G6,IF(K12=5,'OSNOVNI PODACI'!G7,IF(K12=6,'OSNOVNI PODACI'!G8,IF(K12=7,'OSNOVNI PODACI'!G9,IF(K12=8,'OSNOVNI PODACI'!G10,IF(K12=9,'OSNOVNI PODACI'!G11,IF(K12=10,'OSNOVNI PODACI'!G12,IF(K12=11,'OSNOVNI PODACI'!G13,IF(K12=12,'OSNOVNI PODACI'!G14,IF(K12=13,'OSNOVNI PODACI'!G15,IF(K12=14,'OSNOVNI PODACI'!G16,IF(K12=15,'OSNOVNI PODACI'!G17,0)))))))))))))))</f>
        <v>25</v>
      </c>
      <c r="K12" s="93">
        <f>IF(I12=L5,1,IF(I12=L6,2,IF(I12=L7,3,IF(I12=L8,4,IF(I12=L9,5,IF(I12=L10,6,IF(I12=L11,7,IF(I12=L12,8,IF(I12=L13,9,IF(I12=L14,10,IF(I12=L15,11,IF(I12=L16,12,IF(I12=L17,13,IF(I12=L18,14,IF(I12=L19,15,"")))))))))))))))</f>
        <v>2</v>
      </c>
      <c r="L12" s="77">
        <f>LARGE(I5:I19,8)</f>
        <v>5.0500000000000007</v>
      </c>
      <c r="N12" s="90">
        <f t="shared" si="7"/>
        <v>9</v>
      </c>
      <c r="O12" s="80" t="str">
        <f>IF('OSNOVNI PODACI'!B11&gt;"",'OSNOVNI PODACI'!B11,"")</f>
        <v>SALINOVEC</v>
      </c>
      <c r="P12" s="32">
        <v>12.63</v>
      </c>
      <c r="Q12" s="33">
        <v>12.96</v>
      </c>
      <c r="R12" s="32">
        <v>11.8</v>
      </c>
      <c r="S12" s="33">
        <v>12.69</v>
      </c>
      <c r="T12" s="32">
        <v>13.25</v>
      </c>
      <c r="U12" s="33">
        <v>13.73</v>
      </c>
      <c r="V12" s="87">
        <f t="shared" si="0"/>
        <v>12.96</v>
      </c>
      <c r="W12" s="85">
        <f t="shared" si="1"/>
        <v>12.69</v>
      </c>
      <c r="X12" s="85">
        <f t="shared" si="5"/>
        <v>13.73</v>
      </c>
      <c r="Y12" s="88">
        <f t="shared" si="6"/>
        <v>39.379999999999995</v>
      </c>
      <c r="Z12" s="96">
        <f>IF(AA12=1,'OSNOVNI PODACI'!G3,IF(AA12=2,'OSNOVNI PODACI'!G4,IF(AA12=3,'OSNOVNI PODACI'!G5,IF(AA12=4,'OSNOVNI PODACI'!G6,IF(AA12=5,'OSNOVNI PODACI'!G7,IF(AA12=6,'OSNOVNI PODACI'!G8,IF(AA12=7,'OSNOVNI PODACI'!G9,IF(AA12=8,'OSNOVNI PODACI'!G10,IF(AA12=9,'OSNOVNI PODACI'!G11,IF(AA12=10,'OSNOVNI PODACI'!G12,IF(AA12=11,'OSNOVNI PODACI'!G13,IF(AA12=12,'OSNOVNI PODACI'!G14,IF(AA12=13,'OSNOVNI PODACI'!G15,IF(AA12=14,'OSNOVNI PODACI'!G16,IF(AA12=15,'OSNOVNI PODACI'!G17,0)))))))))))))))</f>
        <v>30</v>
      </c>
      <c r="AA12" s="92">
        <f>IF(Y12=AB4,1,IF(Y12=AB5,2,IF(Y12=AB6,3,IF(Y12=AB7,4,IF(Y12=AB8,5,IF(Y12=AB9,6,IF(Y12=AB10,7,IF(Y12=AB11,8,IF(Y12=AB12,9,IF(Y12=AB13,10,IF(Y12=AB14,11,IF(Y12=AB15,12,IF(Y12=AB16,13,IF(Y12=AB17,14,IF(Y12=AB18,15,"")))))))))))))))</f>
        <v>1</v>
      </c>
      <c r="AB12" s="77">
        <f>LARGE(Y4:Y18,9)</f>
        <v>33.44</v>
      </c>
    </row>
    <row r="13" spans="1:28" ht="16.5" thickBot="1">
      <c r="A13" s="90">
        <f t="shared" si="8"/>
        <v>9</v>
      </c>
      <c r="B13" s="80" t="str">
        <f>IF('OSNOVNI PODACI'!B11&gt;"",'OSNOVNI PODACI'!B11,"")</f>
        <v>SALINOVEC</v>
      </c>
      <c r="C13" s="32">
        <v>2.4500000000000002</v>
      </c>
      <c r="D13" s="33">
        <v>2.54</v>
      </c>
      <c r="E13" s="29">
        <v>2.76</v>
      </c>
      <c r="F13" s="28">
        <v>2.81</v>
      </c>
      <c r="G13" s="87">
        <f t="shared" si="2"/>
        <v>2.54</v>
      </c>
      <c r="H13" s="85">
        <f t="shared" si="3"/>
        <v>2.81</v>
      </c>
      <c r="I13" s="88">
        <f t="shared" si="4"/>
        <v>5.35</v>
      </c>
      <c r="J13" s="96">
        <f>IF(K13=1,'OSNOVNI PODACI'!G3,IF(K13=2,'OSNOVNI PODACI'!G4,IF(K13=3,'OSNOVNI PODACI'!G5,IF(K13=4,'OSNOVNI PODACI'!G6,IF(K13=5,'OSNOVNI PODACI'!G7,IF(K13=6,'OSNOVNI PODACI'!G8,IF(K13=7,'OSNOVNI PODACI'!G9,IF(K13=8,'OSNOVNI PODACI'!G10,IF(K13=9,'OSNOVNI PODACI'!G11,IF(K13=10,'OSNOVNI PODACI'!G12,IF(K13=11,'OSNOVNI PODACI'!G13,IF(K13=12,'OSNOVNI PODACI'!G14,IF(K13=13,'OSNOVNI PODACI'!G15,IF(K13=14,'OSNOVNI PODACI'!G16,IF(K13=15,'OSNOVNI PODACI'!G17,0)))))))))))))))</f>
        <v>18</v>
      </c>
      <c r="K13" s="93">
        <f>IF(I13=L5,1,IF(I13=L6,2,IF(I13=L7,3,IF(I13=L8,4,IF(I13=L9,5,IF(I13=L10,6,IF(I13=L11,7,IF(I13=L12,8,IF(I13=L13,9,IF(I13=L14,10,IF(I13=L15,11,IF(I13=L16,12,IF(I13=L17,13,IF(I13=L18,14,IF(I13=L19,15,"")))))))))))))))</f>
        <v>5</v>
      </c>
      <c r="L13" s="77">
        <f>LARGE(I5:I19,9)</f>
        <v>4.6899999999999995</v>
      </c>
      <c r="N13" s="90">
        <f t="shared" si="7"/>
        <v>10</v>
      </c>
      <c r="O13" s="80" t="str">
        <f>IF('OSNOVNI PODACI'!B12&gt;"",'OSNOVNI PODACI'!B12,"")</f>
        <v/>
      </c>
      <c r="P13" s="124"/>
      <c r="Q13" s="125"/>
      <c r="R13" s="124"/>
      <c r="S13" s="125"/>
      <c r="T13" s="124"/>
      <c r="U13" s="125"/>
      <c r="V13" s="126">
        <f t="shared" si="0"/>
        <v>0</v>
      </c>
      <c r="W13" s="127">
        <f t="shared" si="1"/>
        <v>0</v>
      </c>
      <c r="X13" s="127">
        <f t="shared" si="5"/>
        <v>0</v>
      </c>
      <c r="Y13" s="128">
        <f t="shared" si="6"/>
        <v>0</v>
      </c>
      <c r="Z13" s="129">
        <f>IF(AA13=1,'OSNOVNI PODACI'!G3,IF(AA13=2,'OSNOVNI PODACI'!G4,IF(AA13=3,'OSNOVNI PODACI'!G5,IF(AA13=4,'OSNOVNI PODACI'!G6,IF(AA13=5,'OSNOVNI PODACI'!G7,IF(AA13=6,'OSNOVNI PODACI'!G8,IF(AA13=7,'OSNOVNI PODACI'!G9,IF(AA13=8,'OSNOVNI PODACI'!G10,IF(AA13=9,'OSNOVNI PODACI'!G11,IF(AA13=10,'OSNOVNI PODACI'!G12,IF(AA13=11,'OSNOVNI PODACI'!G13,IF(AA13=12,'OSNOVNI PODACI'!G14,IF(AA13=13,'OSNOVNI PODACI'!G15,IF(AA13=14,'OSNOVNI PODACI'!G16,IF(AA13=15,'OSNOVNI PODACI'!G17,0)))))))))))))))</f>
        <v>8</v>
      </c>
      <c r="AA13" s="130">
        <f>IF(Y13=AB4,1,IF(Y13=AB5,2,IF(Y13=AB6,3,IF(Y13=AB7,4,IF(Y13=AB8,5,IF(Y13=AB9,6,IF(Y13=AB10,7,IF(Y13=AB11,8,IF(Y13=AB12,9,IF(Y13=AB13,10,IF(Y13=AB14,11,IF(Y13=AB15,12,IF(Y13=AB16,13,IF(Y13=AB17,14,IF(Y13=AB18,15,"")))))))))))))))</f>
        <v>10</v>
      </c>
      <c r="AB13" s="77">
        <f>LARGE(Y4:Y18,10)</f>
        <v>0</v>
      </c>
    </row>
    <row r="14" spans="1:28" ht="16.5" thickBot="1">
      <c r="A14" s="90">
        <f t="shared" si="8"/>
        <v>10</v>
      </c>
      <c r="B14" s="80" t="str">
        <f>IF('OSNOVNI PODACI'!B12&gt;"",'OSNOVNI PODACI'!B12,"")</f>
        <v/>
      </c>
      <c r="C14" s="32"/>
      <c r="D14" s="33"/>
      <c r="E14" s="32"/>
      <c r="F14" s="33"/>
      <c r="G14" s="126">
        <f t="shared" si="2"/>
        <v>0</v>
      </c>
      <c r="H14" s="127">
        <f t="shared" si="3"/>
        <v>0</v>
      </c>
      <c r="I14" s="128">
        <f t="shared" si="4"/>
        <v>0</v>
      </c>
      <c r="J14" s="129">
        <f>IF(K14=1,'OSNOVNI PODACI'!G3,IF(K14=2,'OSNOVNI PODACI'!G4,IF(K14=3,'OSNOVNI PODACI'!G5,IF(K14=4,'OSNOVNI PODACI'!G6,IF(K14=5,'OSNOVNI PODACI'!G7,IF(K14=6,'OSNOVNI PODACI'!G8,IF(K14=7,'OSNOVNI PODACI'!G9,IF(K14=8,'OSNOVNI PODACI'!G10,IF(K14=9,'OSNOVNI PODACI'!G11,IF(K14=10,'OSNOVNI PODACI'!G12,IF(K14=11,'OSNOVNI PODACI'!G13,IF(K14=12,'OSNOVNI PODACI'!G14,IF(K14=13,'OSNOVNI PODACI'!G15,IF(K14=14,'OSNOVNI PODACI'!G16,IF(K14=15,'OSNOVNI PODACI'!G17,0)))))))))))))))</f>
        <v>8</v>
      </c>
      <c r="K14" s="131">
        <f>IF(I14=L5,1,IF(I14=L6,2,IF(I14=L7,3,IF(I14=L8,4,IF(I14=L9,5,IF(I14=L10,6,IF(I14=L11,7,IF(I14=L12,8,IF(I14=L13,9,IF(I14=L14,10,IF(I14=L15,11,IF(I14=L16,12,IF(I14=L17,13,IF(I14=L18,14,IF(I14=L19,15,"")))))))))))))))</f>
        <v>10</v>
      </c>
      <c r="L14" s="77">
        <f>LARGE(I5:I19,10)</f>
        <v>0</v>
      </c>
      <c r="N14" s="90">
        <f t="shared" si="7"/>
        <v>11</v>
      </c>
      <c r="O14" s="80" t="str">
        <f>IF('OSNOVNI PODACI'!B13&gt;"",'OSNOVNI PODACI'!B13,"")</f>
        <v/>
      </c>
      <c r="P14" s="124"/>
      <c r="Q14" s="125"/>
      <c r="R14" s="124"/>
      <c r="S14" s="125"/>
      <c r="T14" s="124"/>
      <c r="U14" s="125"/>
      <c r="V14" s="126">
        <f t="shared" si="0"/>
        <v>0</v>
      </c>
      <c r="W14" s="127">
        <f t="shared" si="1"/>
        <v>0</v>
      </c>
      <c r="X14" s="127">
        <f t="shared" si="5"/>
        <v>0</v>
      </c>
      <c r="Y14" s="128">
        <f t="shared" si="6"/>
        <v>0</v>
      </c>
      <c r="Z14" s="129">
        <f>IF(AA14=1,'OSNOVNI PODACI'!G3,IF(AA14=2,'OSNOVNI PODACI'!G4,IF(AA14=3,'OSNOVNI PODACI'!G5,IF(AA14=4,'OSNOVNI PODACI'!G6,IF(AA14=5,'OSNOVNI PODACI'!G7,IF(AA14=6,'OSNOVNI PODACI'!G8,IF(AA14=7,'OSNOVNI PODACI'!G9,IF(AA14=8,'OSNOVNI PODACI'!G10,IF(AA14=9,'OSNOVNI PODACI'!G11,IF(AA14=10,'OSNOVNI PODACI'!G12,IF(AA14=11,'OSNOVNI PODACI'!G13,IF(AA14=12,'OSNOVNI PODACI'!G14,IF(AA14=13,'OSNOVNI PODACI'!G15,IF(AA14=14,'OSNOVNI PODACI'!G16,IF(AA14=15,'OSNOVNI PODACI'!G17,0)))))))))))))))</f>
        <v>8</v>
      </c>
      <c r="AA14" s="130">
        <f>IF(Y14=AB4,1,IF(Y14=AB5,2,IF(Y14=AB6,3,IF(Y14=AB7,4,IF(Y14=AB8,5,IF(Y14=AB9,6,IF(Y14=AB10,7,IF(Y14=AB11,8,IF(Y14=AB12,9,IF(Y14=AB13,10,IF(Y14=AB14,11,IF(Y14=AB15,12,IF(Y14=AB16,13,IF(Y14=AB17,14,IF(Y14=AB18,15,"")))))))))))))))</f>
        <v>10</v>
      </c>
      <c r="AB14" s="77">
        <f>LARGE(Y4:Y18,11)</f>
        <v>0</v>
      </c>
    </row>
    <row r="15" spans="1:28" ht="16.5" thickBot="1">
      <c r="A15" s="90">
        <f t="shared" si="8"/>
        <v>11</v>
      </c>
      <c r="B15" s="80" t="str">
        <f>IF('OSNOVNI PODACI'!B13&gt;"",'OSNOVNI PODACI'!B13,"")</f>
        <v/>
      </c>
      <c r="C15" s="32"/>
      <c r="D15" s="33"/>
      <c r="E15" s="32"/>
      <c r="F15" s="33"/>
      <c r="G15" s="126">
        <f t="shared" si="2"/>
        <v>0</v>
      </c>
      <c r="H15" s="127">
        <f t="shared" si="3"/>
        <v>0</v>
      </c>
      <c r="I15" s="128">
        <f t="shared" si="4"/>
        <v>0</v>
      </c>
      <c r="J15" s="129">
        <f>IF(K15=1,'OSNOVNI PODACI'!G3,IF(K15=2,'OSNOVNI PODACI'!G4,IF(K15=3,'OSNOVNI PODACI'!G5,IF(K15=4,'OSNOVNI PODACI'!G6,IF(K15=5,'OSNOVNI PODACI'!G7,IF(K15=6,'OSNOVNI PODACI'!G8,IF(K15=7,'OSNOVNI PODACI'!G9,IF(K15=8,'OSNOVNI PODACI'!G10,IF(K15=9,'OSNOVNI PODACI'!G11,IF(K15=10,'OSNOVNI PODACI'!G12,IF(K15=11,'OSNOVNI PODACI'!G13,IF(K15=12,'OSNOVNI PODACI'!G14,IF(K15=13,'OSNOVNI PODACI'!G15,IF(K15=14,'OSNOVNI PODACI'!G16,IF(K15=15,'OSNOVNI PODACI'!G17,0)))))))))))))))</f>
        <v>8</v>
      </c>
      <c r="K15" s="131">
        <f>IF(I15=L5,1,IF(I15=L6,2,IF(I15=L7,3,IF(I15=L8,4,IF(I15=L9,5,IF(I15=L10,6,IF(I15=L11,7,IF(I15=L12,8,IF(I15=L13,9,IF(I15=L14,10,IF(I15=L15,11,IF(I15=L16,12,IF(I15=L17,13,IF(I15=L18,14,IF(I15=L19,15,"")))))))))))))))</f>
        <v>10</v>
      </c>
      <c r="L15" s="77">
        <f>LARGE(I5:I19,11)</f>
        <v>0</v>
      </c>
      <c r="N15" s="90">
        <f t="shared" si="7"/>
        <v>12</v>
      </c>
      <c r="O15" s="80" t="str">
        <f>IF('OSNOVNI PODACI'!B14&gt;"",'OSNOVNI PODACI'!B14,"")</f>
        <v/>
      </c>
      <c r="P15" s="124"/>
      <c r="Q15" s="125"/>
      <c r="R15" s="124"/>
      <c r="S15" s="125"/>
      <c r="T15" s="124"/>
      <c r="U15" s="125"/>
      <c r="V15" s="126">
        <f t="shared" si="0"/>
        <v>0</v>
      </c>
      <c r="W15" s="127">
        <f t="shared" si="1"/>
        <v>0</v>
      </c>
      <c r="X15" s="127">
        <f t="shared" si="5"/>
        <v>0</v>
      </c>
      <c r="Y15" s="128">
        <f t="shared" si="6"/>
        <v>0</v>
      </c>
      <c r="Z15" s="129">
        <f>IF(AA15=1,'OSNOVNI PODACI'!G3,IF(AA15=2,'OSNOVNI PODACI'!G4,IF(AA15=3,'OSNOVNI PODACI'!G5,IF(AA15=4,'OSNOVNI PODACI'!G6,IF(AA15=5,'OSNOVNI PODACI'!G7,IF(AA15=6,'OSNOVNI PODACI'!G8,IF(AA15=7,'OSNOVNI PODACI'!G9,IF(AA15=8,'OSNOVNI PODACI'!G10,IF(AA15=9,'OSNOVNI PODACI'!G11,IF(AA15=10,'OSNOVNI PODACI'!G12,IF(AA15=11,'OSNOVNI PODACI'!G13,IF(AA15=12,'OSNOVNI PODACI'!G14,IF(AA15=13,'OSNOVNI PODACI'!G15,IF(AA15=14,'OSNOVNI PODACI'!G16,IF(AA15=15,'OSNOVNI PODACI'!G17,0)))))))))))))))</f>
        <v>8</v>
      </c>
      <c r="AA15" s="130">
        <f>IF(Y15=AB4,1,IF(Y15=AB5,2,IF(Y15=AB6,3,IF(Y15=AB7,4,IF(Y15=AB8,5,IF(Y15=AB9,6,IF(Y15=AB10,7,IF(Y15=AB11,8,IF(Y15=AB12,9,IF(Y15=AB13,10,IF(Y15=AB14,11,IF(Y15=AB15,12,IF(Y15=AB16,13,IF(Y15=AB17,14,IF(Y15=AB18,15,"")))))))))))))))</f>
        <v>10</v>
      </c>
      <c r="AB15" s="77">
        <f>LARGE(Y4:Y18,12)</f>
        <v>0</v>
      </c>
    </row>
    <row r="16" spans="1:28" ht="16.5" thickBot="1">
      <c r="A16" s="90">
        <f t="shared" si="8"/>
        <v>12</v>
      </c>
      <c r="B16" s="80" t="str">
        <f>IF('OSNOVNI PODACI'!B14&gt;"",'OSNOVNI PODACI'!B14,"")</f>
        <v/>
      </c>
      <c r="C16" s="32"/>
      <c r="D16" s="33"/>
      <c r="E16" s="32"/>
      <c r="F16" s="33"/>
      <c r="G16" s="126">
        <f t="shared" si="2"/>
        <v>0</v>
      </c>
      <c r="H16" s="127">
        <f t="shared" si="3"/>
        <v>0</v>
      </c>
      <c r="I16" s="128">
        <f t="shared" si="4"/>
        <v>0</v>
      </c>
      <c r="J16" s="129">
        <f>IF(K16=1,'OSNOVNI PODACI'!G3,IF(K16=2,'OSNOVNI PODACI'!G4,IF(K16=3,'OSNOVNI PODACI'!G5,IF(K16=4,'OSNOVNI PODACI'!G6,IF(K16=5,'OSNOVNI PODACI'!G7,IF(K16=6,'OSNOVNI PODACI'!G8,IF(K16=7,'OSNOVNI PODACI'!G9,IF(K16=8,'OSNOVNI PODACI'!G10,IF(K16=9,'OSNOVNI PODACI'!G11,IF(K16=10,'OSNOVNI PODACI'!G12,IF(K16=11,'OSNOVNI PODACI'!G13,IF(K16=12,'OSNOVNI PODACI'!G14,IF(K16=13,'OSNOVNI PODACI'!G15,IF(K16=14,'OSNOVNI PODACI'!G16,IF(K16=15,'OSNOVNI PODACI'!G17,0)))))))))))))))</f>
        <v>8</v>
      </c>
      <c r="K16" s="131">
        <f>IF(I16=L5,1,IF(I16=L6,2,IF(I16=L7,3,IF(I16=L8,4,IF(I16=L9,5,IF(I16=L10,6,IF(I16=L11,7,IF(I16=L12,8,IF(I16=L13,9,IF(I16=L14,10,IF(I16=L15,11,IF(I16=L16,12,IF(I16=L17,13,IF(I16=L18,14,IF(I16=L19,15,"")))))))))))))))</f>
        <v>10</v>
      </c>
      <c r="L16" s="77">
        <f>LARGE(I5:I19,12)</f>
        <v>0</v>
      </c>
      <c r="N16" s="90">
        <f t="shared" si="7"/>
        <v>13</v>
      </c>
      <c r="O16" s="80" t="str">
        <f>IF('OSNOVNI PODACI'!B15&gt;"",'OSNOVNI PODACI'!B15,"")</f>
        <v/>
      </c>
      <c r="P16" s="32"/>
      <c r="Q16" s="33"/>
      <c r="R16" s="29"/>
      <c r="S16" s="28"/>
      <c r="T16" s="28"/>
      <c r="U16" s="28"/>
      <c r="V16" s="126">
        <f t="shared" si="0"/>
        <v>0</v>
      </c>
      <c r="W16" s="127">
        <f t="shared" si="1"/>
        <v>0</v>
      </c>
      <c r="X16" s="127">
        <f t="shared" si="5"/>
        <v>0</v>
      </c>
      <c r="Y16" s="128">
        <f t="shared" si="6"/>
        <v>0</v>
      </c>
      <c r="Z16" s="129">
        <f>IF(AA16=1,'OSNOVNI PODACI'!G3,IF(AA16=2,'OSNOVNI PODACI'!G4,IF(AA16=3,'OSNOVNI PODACI'!G5,IF(AA16=4,'OSNOVNI PODACI'!G6,IF(AA16=5,'OSNOVNI PODACI'!G7,IF(AA16=6,'OSNOVNI PODACI'!G8,IF(AA16=7,'OSNOVNI PODACI'!G9,IF(AA16=8,'OSNOVNI PODACI'!G10,IF(AA16=9,'OSNOVNI PODACI'!G11,IF(AA16=10,'OSNOVNI PODACI'!G12,IF(AA16=11,'OSNOVNI PODACI'!G13,IF(AA16=12,'OSNOVNI PODACI'!G14,IF(AA16=13,'OSNOVNI PODACI'!G15,IF(AA16=14,'OSNOVNI PODACI'!G16,IF(AA16=15,'OSNOVNI PODACI'!G17,0)))))))))))))))</f>
        <v>8</v>
      </c>
      <c r="AA16" s="130">
        <f>IF(Y16=AB4,1,IF(Y16=AB5,2,IF(Y16=AB6,3,IF(Y16=AB7,4,IF(Y16=AB8,5,IF(Y16=AB9,6,IF(Y16=AB10,7,IF(Y16=AB11,8,IF(Y16=AB12,9,IF(Y16=AB13,10,IF(Y16=AB14,11,IF(Y16=AB15,12,IF(Y16=AB16,13,IF(Y16=AB17,14,IF(Y16=AB18,15,"")))))))))))))))</f>
        <v>10</v>
      </c>
      <c r="AB16" s="77">
        <f>LARGE(Y4:Y18,13)</f>
        <v>0</v>
      </c>
    </row>
    <row r="17" spans="1:28" ht="16.5" thickBot="1">
      <c r="A17" s="90">
        <f t="shared" si="8"/>
        <v>13</v>
      </c>
      <c r="B17" s="80" t="str">
        <f>IF('OSNOVNI PODACI'!B15&gt;"",'OSNOVNI PODACI'!B15,"")</f>
        <v/>
      </c>
      <c r="C17" s="32"/>
      <c r="D17" s="33"/>
      <c r="E17" s="29"/>
      <c r="F17" s="28"/>
      <c r="G17" s="126">
        <f t="shared" si="2"/>
        <v>0</v>
      </c>
      <c r="H17" s="127">
        <f t="shared" si="3"/>
        <v>0</v>
      </c>
      <c r="I17" s="128">
        <f t="shared" si="4"/>
        <v>0</v>
      </c>
      <c r="J17" s="129">
        <f>IF(K17=1,'OSNOVNI PODACI'!G3,IF(K17=2,'OSNOVNI PODACI'!G4,IF(K17=3,'OSNOVNI PODACI'!G5,IF(K17=4,'OSNOVNI PODACI'!G6,IF(K17=5,'OSNOVNI PODACI'!G7,IF(K17=6,'OSNOVNI PODACI'!G8,IF(K17=7,'OSNOVNI PODACI'!G9,IF(K17=8,'OSNOVNI PODACI'!G10,IF(K17=9,'OSNOVNI PODACI'!G11,IF(K17=10,'OSNOVNI PODACI'!G12,IF(K17=11,'OSNOVNI PODACI'!G13,IF(K17=12,'OSNOVNI PODACI'!G14,IF(K17=13,'OSNOVNI PODACI'!G15,IF(K17=14,'OSNOVNI PODACI'!G16,IF(K17=15,'OSNOVNI PODACI'!G17,0)))))))))))))))</f>
        <v>8</v>
      </c>
      <c r="K17" s="131">
        <f>IF(I17=L5,1,IF(I17=L6,2,IF(I17=L7,3,IF(I17=L8,4,IF(I17=L9,5,IF(I17=L10,6,IF(I17=L11,7,IF(I17=L12,8,IF(I17=L13,9,IF(I17=L14,10,IF(I17=L15,11,IF(I17=L16,12,IF(I17=L17,13,IF(I17=L18,14,IF(I17=L19,15,"")))))))))))))))</f>
        <v>10</v>
      </c>
      <c r="L17" s="77">
        <f>LARGE(I5:I19,13)</f>
        <v>0</v>
      </c>
      <c r="N17" s="90">
        <f t="shared" si="7"/>
        <v>14</v>
      </c>
      <c r="O17" s="80" t="str">
        <f>IF('OSNOVNI PODACI'!B16&gt;"",'OSNOVNI PODACI'!B16,"")</f>
        <v/>
      </c>
      <c r="P17" s="32"/>
      <c r="Q17" s="33"/>
      <c r="R17" s="29"/>
      <c r="S17" s="28"/>
      <c r="T17" s="28"/>
      <c r="U17" s="28"/>
      <c r="V17" s="126">
        <f t="shared" si="0"/>
        <v>0</v>
      </c>
      <c r="W17" s="127">
        <f t="shared" si="1"/>
        <v>0</v>
      </c>
      <c r="X17" s="127">
        <f t="shared" si="5"/>
        <v>0</v>
      </c>
      <c r="Y17" s="128">
        <f t="shared" si="6"/>
        <v>0</v>
      </c>
      <c r="Z17" s="129">
        <f>IF(AA17=1,'OSNOVNI PODACI'!G3,IF(AA17=2,'OSNOVNI PODACI'!G4,IF(AA17=3,'OSNOVNI PODACI'!G5,IF(AA17=4,'OSNOVNI PODACI'!G6,IF(AA17=5,'OSNOVNI PODACI'!G7,IF(AA17=6,'OSNOVNI PODACI'!G8,IF(AA17=7,'OSNOVNI PODACI'!G9,IF(AA17=8,'OSNOVNI PODACI'!G10,IF(AA17=9,'OSNOVNI PODACI'!G11,IF(AA17=10,'OSNOVNI PODACI'!G12,IF(AA17=11,'OSNOVNI PODACI'!G13,IF(AA17=12,'OSNOVNI PODACI'!G14,IF(AA17=13,'OSNOVNI PODACI'!G15,IF(AA17=14,'OSNOVNI PODACI'!G16,IF(AA17=15,'OSNOVNI PODACI'!G17,0)))))))))))))))</f>
        <v>8</v>
      </c>
      <c r="AA17" s="130">
        <f>IF(Y17=AB4,1,IF(Y17=AB5,2,IF(Y17=AB6,3,IF(Y17=AB7,4,IF(Y17=AB8,5,IF(Y17=AB9,6,IF(Y17=AB10,7,IF(Y17=AB11,8,IF(Y17=AB12,9,IF(Y17=AB13,10,IF(Y17=AB14,11,IF(Y17=AB15,12,IF(Y17=AB16,13,IF(Y17=AB17,14,IF(Y17=AB18,15,"")))))))))))))))</f>
        <v>10</v>
      </c>
      <c r="AB17" s="77">
        <f>LARGE(Y4:Y18,14)</f>
        <v>0</v>
      </c>
    </row>
    <row r="18" spans="1:28" ht="16.5" thickBot="1">
      <c r="A18" s="90">
        <f t="shared" si="8"/>
        <v>14</v>
      </c>
      <c r="B18" s="80" t="str">
        <f>IF('OSNOVNI PODACI'!B16&gt;"",'OSNOVNI PODACI'!B16,"")</f>
        <v/>
      </c>
      <c r="C18" s="32"/>
      <c r="D18" s="33"/>
      <c r="E18" s="29"/>
      <c r="F18" s="28"/>
      <c r="G18" s="126">
        <f t="shared" si="2"/>
        <v>0</v>
      </c>
      <c r="H18" s="127">
        <f t="shared" si="3"/>
        <v>0</v>
      </c>
      <c r="I18" s="128">
        <f t="shared" si="4"/>
        <v>0</v>
      </c>
      <c r="J18" s="129">
        <f>IF(K18=1,'OSNOVNI PODACI'!G3,IF(K18=2,'OSNOVNI PODACI'!G4,IF(K18=3,'OSNOVNI PODACI'!G5,IF(K18=4,'OSNOVNI PODACI'!G6,IF(K18=5,'OSNOVNI PODACI'!G7,IF(K18=6,'OSNOVNI PODACI'!G8,IF(K18=7,'OSNOVNI PODACI'!G9,IF(K18=8,'OSNOVNI PODACI'!G10,IF(K18=9,'OSNOVNI PODACI'!G11,IF(K18=10,'OSNOVNI PODACI'!G12,IF(K18=11,'OSNOVNI PODACI'!G13,IF(K18=12,'OSNOVNI PODACI'!G14,IF(K18=13,'OSNOVNI PODACI'!G15,IF(K18=14,'OSNOVNI PODACI'!G16,IF(K18=15,'OSNOVNI PODACI'!G17,0)))))))))))))))</f>
        <v>8</v>
      </c>
      <c r="K18" s="131">
        <f>IF(I18=L5,1,IF(I18=L6,2,IF(I18=L7,3,IF(I18=L8,4,IF(I18=L9,5,IF(I18=L10,6,IF(I18=L11,7,IF(I18=L12,8,IF(I18=L13,9,IF(I18=L14,10,IF(I18=L15,11,IF(I18=L16,12,IF(I18=L17,13,IF(I18=L18,14,IF(I18=L19,15,"")))))))))))))))</f>
        <v>10</v>
      </c>
      <c r="L18" s="77">
        <f>LARGE(I5:I19,14)</f>
        <v>0</v>
      </c>
      <c r="N18" s="90">
        <f t="shared" si="7"/>
        <v>15</v>
      </c>
      <c r="O18" s="80" t="str">
        <f>IF('OSNOVNI PODACI'!B17&gt;"",'OSNOVNI PODACI'!B17,"")</f>
        <v/>
      </c>
      <c r="P18" s="32"/>
      <c r="Q18" s="33"/>
      <c r="R18" s="29"/>
      <c r="S18" s="33"/>
      <c r="T18" s="28"/>
      <c r="U18" s="28"/>
      <c r="V18" s="126">
        <f t="shared" si="0"/>
        <v>0</v>
      </c>
      <c r="W18" s="127">
        <f t="shared" si="1"/>
        <v>0</v>
      </c>
      <c r="X18" s="127">
        <f t="shared" si="5"/>
        <v>0</v>
      </c>
      <c r="Y18" s="128">
        <f t="shared" si="6"/>
        <v>0</v>
      </c>
      <c r="Z18" s="129">
        <f>IF(AA18=1,'OSNOVNI PODACI'!G3,IF(AA18=2,'OSNOVNI PODACI'!G4,IF(AA18=3,'OSNOVNI PODACI'!G5,IF(AA18=4,'OSNOVNI PODACI'!G6,IF(AA18=5,'OSNOVNI PODACI'!G7,IF(AA18=6,'OSNOVNI PODACI'!G8,IF(AA18=7,'OSNOVNI PODACI'!G9,IF(AA18=8,'OSNOVNI PODACI'!G10,IF(AA18=9,'OSNOVNI PODACI'!G11,IF(AA18=10,'OSNOVNI PODACI'!G12,IF(AA18=11,'OSNOVNI PODACI'!G13,IF(AA18=12,'OSNOVNI PODACI'!G14,IF(AA18=13,'OSNOVNI PODACI'!G15,IF(AA18=14,'OSNOVNI PODACI'!G16,IF(AA18=15,'OSNOVNI PODACI'!G17,0)))))))))))))))</f>
        <v>8</v>
      </c>
      <c r="AA18" s="130">
        <f>IF(Y18=AB4,1,IF(Y18=AB5,2,IF(Y18=AB6,3,IF(Y18=AB7,4,IF(Y18=AB8,5,IF(Y18=AB9,6,IF(Y18=AB10,7,IF(Y18=AB11,8,IF(Y18=AB12,9,IF(Y18=AB13,10,IF(Y18=AB14,11,IF(Y18=AB15,12,IF(Y18=AB16,13,IF(Y18=AB17,14,IF(Y18=AB18,15,"")))))))))))))))</f>
        <v>10</v>
      </c>
      <c r="AB18" s="77">
        <f>LARGE(Y4:Y18,15)</f>
        <v>0</v>
      </c>
    </row>
    <row r="19" spans="1:28" ht="15.75">
      <c r="A19" s="90">
        <f t="shared" si="8"/>
        <v>15</v>
      </c>
      <c r="B19" s="80" t="str">
        <f>IF('OSNOVNI PODACI'!B17&gt;"",'OSNOVNI PODACI'!B17,"")</f>
        <v/>
      </c>
      <c r="C19" s="32"/>
      <c r="D19" s="33"/>
      <c r="E19" s="29"/>
      <c r="F19" s="33"/>
      <c r="G19" s="126">
        <f t="shared" si="2"/>
        <v>0</v>
      </c>
      <c r="H19" s="127">
        <f t="shared" si="3"/>
        <v>0</v>
      </c>
      <c r="I19" s="128">
        <f t="shared" si="4"/>
        <v>0</v>
      </c>
      <c r="J19" s="129">
        <f>IF(K19=1,'OSNOVNI PODACI'!G3,IF(K19=2,'OSNOVNI PODACI'!G4,IF(K19=3,'OSNOVNI PODACI'!G5,IF(K19=4,'OSNOVNI PODACI'!G6,IF(K19=5,'OSNOVNI PODACI'!G7,IF(K19=6,'OSNOVNI PODACI'!G8,IF(K19=7,'OSNOVNI PODACI'!G9,IF(K19=8,'OSNOVNI PODACI'!G10,IF(K19=9,'OSNOVNI PODACI'!G11,IF(K19=10,'OSNOVNI PODACI'!G12,IF(K19=11,'OSNOVNI PODACI'!G13,IF(K19=12,'OSNOVNI PODACI'!G14,IF(K19=13,'OSNOVNI PODACI'!G15,IF(K19=14,'OSNOVNI PODACI'!G16,IF(K19=15,'OSNOVNI PODACI'!G17,0)))))))))))))))</f>
        <v>8</v>
      </c>
      <c r="K19" s="131">
        <f>IF(I19=L5,1,IF(I19=L6,2,IF(I19=L7,3,IF(I19=L8,4,IF(I19=L9,5,IF(I19=L10,6,IF(I19=L11,7,IF(I19=L12,8,IF(I19=L13,9,IF(I19=L14,10,IF(I19=L15,11,IF(I19=L16,12,IF(I19=L17,13,IF(I19=L18,14,IF(I19=L19,15,"")))))))))))))))</f>
        <v>10</v>
      </c>
      <c r="L19" s="77">
        <f>LARGE(I5:I19,15)</f>
        <v>0</v>
      </c>
      <c r="O19" s="50"/>
    </row>
    <row r="20" spans="1:28">
      <c r="A20"/>
    </row>
    <row r="21" spans="1:28">
      <c r="A21"/>
    </row>
    <row r="33" spans="8:11">
      <c r="H33" s="143" t="s">
        <v>100</v>
      </c>
      <c r="I33" s="143"/>
      <c r="J33" s="143"/>
      <c r="K33" s="143"/>
    </row>
  </sheetData>
  <sortState ref="O5:O19">
    <sortCondition descending="1" ref="O5"/>
  </sortState>
  <mergeCells count="14">
    <mergeCell ref="A1:J1"/>
    <mergeCell ref="A2:K2"/>
    <mergeCell ref="Z2:Z3"/>
    <mergeCell ref="AA2:AA3"/>
    <mergeCell ref="Y2:Y3"/>
    <mergeCell ref="V2:X2"/>
    <mergeCell ref="P2:Q2"/>
    <mergeCell ref="R2:S2"/>
    <mergeCell ref="N1:AA1"/>
    <mergeCell ref="H33:K33"/>
    <mergeCell ref="C3:D3"/>
    <mergeCell ref="E3:F3"/>
    <mergeCell ref="G3:H3"/>
    <mergeCell ref="T2:U2"/>
  </mergeCells>
  <pageMargins left="0.31496062992125984" right="0.31496062992125984" top="0.74803149606299213" bottom="0.74803149606299213" header="0.31496062992125984" footer="0.31496062992125984"/>
  <pageSetup paperSize="9" orientation="landscape" horizontalDpi="4294967293" r:id="rId1"/>
  <colBreaks count="2" manualBreakCount="2">
    <brk id="12" max="1048575" man="1"/>
    <brk id="13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N146"/>
  <sheetViews>
    <sheetView topLeftCell="A25" zoomScale="130" zoomScaleNormal="130" workbookViewId="0">
      <selection activeCell="E53" sqref="E53"/>
    </sheetView>
  </sheetViews>
  <sheetFormatPr defaultRowHeight="15"/>
  <cols>
    <col min="1" max="1" width="9.140625" style="2"/>
    <col min="2" max="2" width="18.5703125" customWidth="1"/>
    <col min="3" max="3" width="11" customWidth="1"/>
    <col min="4" max="4" width="18.5703125" customWidth="1"/>
    <col min="5" max="5" width="11" customWidth="1"/>
    <col min="6" max="6" width="18.5703125" customWidth="1"/>
    <col min="7" max="7" width="11" customWidth="1"/>
    <col min="8" max="8" width="18.5703125" customWidth="1"/>
    <col min="9" max="9" width="11" customWidth="1"/>
  </cols>
  <sheetData>
    <row r="1" spans="1:14" ht="18.75">
      <c r="A1" s="158" t="str">
        <f>'OSNOVNI PODACI'!B26</f>
        <v>POTEZANJE ŠTAPA</v>
      </c>
      <c r="B1" s="158"/>
      <c r="C1" s="158"/>
      <c r="D1" s="158"/>
      <c r="E1" s="158"/>
      <c r="F1" s="158"/>
      <c r="G1" s="158"/>
      <c r="H1" s="158"/>
      <c r="I1" s="158"/>
    </row>
    <row r="2" spans="1:14">
      <c r="A2" s="14"/>
      <c r="B2" s="144" t="s">
        <v>59</v>
      </c>
      <c r="C2" s="144"/>
      <c r="D2" s="144" t="s">
        <v>60</v>
      </c>
      <c r="E2" s="144"/>
      <c r="F2" s="144" t="s">
        <v>61</v>
      </c>
      <c r="G2" s="144"/>
      <c r="H2" s="144" t="s">
        <v>64</v>
      </c>
      <c r="I2" s="144"/>
    </row>
    <row r="3" spans="1:14">
      <c r="A3" s="14" t="s">
        <v>0</v>
      </c>
      <c r="B3" s="14" t="s">
        <v>1</v>
      </c>
      <c r="C3" s="14" t="s">
        <v>57</v>
      </c>
      <c r="D3" s="14" t="s">
        <v>1</v>
      </c>
      <c r="E3" s="14" t="s">
        <v>58</v>
      </c>
      <c r="F3" s="14" t="s">
        <v>1</v>
      </c>
      <c r="G3" s="14" t="s">
        <v>62</v>
      </c>
      <c r="H3" s="14" t="s">
        <v>1</v>
      </c>
      <c r="I3" s="14" t="s">
        <v>63</v>
      </c>
    </row>
    <row r="4" spans="1:14">
      <c r="A4" s="71">
        <v>1</v>
      </c>
      <c r="B4" s="72" t="str">
        <f>IF('OSNOVNI PODACI'!B3&gt;"",'OSNOVNI PODACI'!B3,"")</f>
        <v>ČRNEC</v>
      </c>
      <c r="C4" s="4"/>
      <c r="D4" s="35" t="str">
        <f>IF(C4="DA",B4,"")</f>
        <v/>
      </c>
      <c r="E4" s="4"/>
      <c r="F4" s="35" t="str">
        <f>IF(E4="DA",B4,"")</f>
        <v/>
      </c>
      <c r="G4" s="4"/>
      <c r="H4" s="35" t="str">
        <f>IF(G4="DA",B4,"")</f>
        <v/>
      </c>
      <c r="I4" s="4"/>
    </row>
    <row r="5" spans="1:14">
      <c r="A5" s="71">
        <v>2</v>
      </c>
      <c r="B5" s="72" t="str">
        <f>IF('OSNOVNI PODACI'!B4&gt;"",'OSNOVNI PODACI'!B4,"")</f>
        <v>JALKOVEC</v>
      </c>
      <c r="C5" s="4"/>
      <c r="D5" s="36" t="str">
        <f t="shared" ref="D5:D18" si="0">IF(C5="DA",B5,"")</f>
        <v/>
      </c>
      <c r="E5" s="34"/>
      <c r="F5" s="35" t="str">
        <f t="shared" ref="F5:F18" si="1">IF(E5="DA",B5,"")</f>
        <v/>
      </c>
      <c r="G5" s="4"/>
      <c r="H5" s="35" t="str">
        <f t="shared" ref="H5:H18" si="2">IF(G5="DA",B5,"")</f>
        <v/>
      </c>
      <c r="I5" s="4"/>
    </row>
    <row r="6" spans="1:14">
      <c r="A6" s="71">
        <v>3</v>
      </c>
      <c r="B6" s="72" t="str">
        <f>IF('OSNOVNI PODACI'!B5&gt;"",'OSNOVNI PODACI'!B5,"")</f>
        <v>LANČIĆ</v>
      </c>
      <c r="C6" s="4"/>
      <c r="D6" s="36" t="str">
        <f t="shared" si="0"/>
        <v/>
      </c>
      <c r="E6" s="34"/>
      <c r="F6" s="35" t="str">
        <f t="shared" si="1"/>
        <v/>
      </c>
      <c r="G6" s="4"/>
      <c r="H6" s="35" t="str">
        <f t="shared" si="2"/>
        <v/>
      </c>
      <c r="I6" s="4"/>
    </row>
    <row r="7" spans="1:14">
      <c r="A7" s="71">
        <v>4</v>
      </c>
      <c r="B7" s="72" t="str">
        <f>IF('OSNOVNI PODACI'!B6&gt;"",'OSNOVNI PODACI'!B6,"")</f>
        <v>GORNJI BOGIČEVCI</v>
      </c>
      <c r="C7" s="4"/>
      <c r="D7" s="35" t="str">
        <f t="shared" si="0"/>
        <v/>
      </c>
      <c r="E7" s="4"/>
      <c r="F7" s="35" t="str">
        <f t="shared" si="1"/>
        <v/>
      </c>
      <c r="G7" s="4"/>
      <c r="H7" s="35" t="str">
        <f t="shared" si="2"/>
        <v/>
      </c>
      <c r="I7" s="4"/>
    </row>
    <row r="8" spans="1:14">
      <c r="A8" s="71">
        <v>5</v>
      </c>
      <c r="B8" s="72" t="str">
        <f>IF('OSNOVNI PODACI'!B7&gt;"",'OSNOVNI PODACI'!B7,"")</f>
        <v>PALJUV</v>
      </c>
      <c r="C8" s="4"/>
      <c r="D8" s="36" t="str">
        <f t="shared" si="0"/>
        <v/>
      </c>
      <c r="E8" s="34"/>
      <c r="F8" s="35" t="str">
        <f t="shared" si="1"/>
        <v/>
      </c>
      <c r="G8" s="4"/>
      <c r="H8" s="35" t="str">
        <f t="shared" si="2"/>
        <v/>
      </c>
      <c r="I8" s="4"/>
    </row>
    <row r="9" spans="1:14">
      <c r="A9" s="71">
        <v>6</v>
      </c>
      <c r="B9" s="72" t="str">
        <f>IF('OSNOVNI PODACI'!B8&gt;"",'OSNOVNI PODACI'!B8,"")</f>
        <v>STAŽNJEVEC</v>
      </c>
      <c r="C9" s="4"/>
      <c r="D9" s="35" t="str">
        <f t="shared" si="0"/>
        <v/>
      </c>
      <c r="E9" s="4"/>
      <c r="F9" s="35" t="str">
        <f t="shared" si="1"/>
        <v/>
      </c>
      <c r="G9" s="4"/>
      <c r="H9" s="35" t="str">
        <f t="shared" si="2"/>
        <v/>
      </c>
      <c r="I9" s="4"/>
    </row>
    <row r="10" spans="1:14">
      <c r="A10" s="71">
        <v>7</v>
      </c>
      <c r="B10" s="72" t="str">
        <f>IF('OSNOVNI PODACI'!B9&gt;"",'OSNOVNI PODACI'!B9,"")</f>
        <v>MARGEČAN</v>
      </c>
      <c r="C10" s="4"/>
      <c r="D10" s="35" t="str">
        <f t="shared" si="0"/>
        <v/>
      </c>
      <c r="E10" s="4"/>
      <c r="F10" s="35" t="str">
        <f t="shared" si="1"/>
        <v/>
      </c>
      <c r="G10" s="4"/>
      <c r="H10" s="35" t="str">
        <f t="shared" si="2"/>
        <v/>
      </c>
      <c r="I10" s="4"/>
    </row>
    <row r="11" spans="1:14">
      <c r="A11" s="71">
        <v>8</v>
      </c>
      <c r="B11" s="72" t="str">
        <f>IF('OSNOVNI PODACI'!B10&gt;"",'OSNOVNI PODACI'!B10,"")</f>
        <v>POLJANA</v>
      </c>
      <c r="C11" s="4"/>
      <c r="D11" s="36" t="str">
        <f t="shared" si="0"/>
        <v/>
      </c>
      <c r="E11" s="34"/>
      <c r="F11" s="35" t="str">
        <f t="shared" si="1"/>
        <v/>
      </c>
      <c r="G11" s="4"/>
      <c r="H11" s="35" t="str">
        <f t="shared" si="2"/>
        <v/>
      </c>
      <c r="I11" s="4"/>
      <c r="N11" t="s">
        <v>110</v>
      </c>
    </row>
    <row r="12" spans="1:14">
      <c r="A12" s="71">
        <v>9</v>
      </c>
      <c r="B12" s="72" t="str">
        <f>IF('OSNOVNI PODACI'!B11&gt;"",'OSNOVNI PODACI'!B11,"")</f>
        <v>SALINOVEC</v>
      </c>
      <c r="C12" s="4"/>
      <c r="D12" s="36" t="str">
        <f t="shared" si="0"/>
        <v/>
      </c>
      <c r="E12" s="34"/>
      <c r="F12" s="35" t="str">
        <f t="shared" si="1"/>
        <v/>
      </c>
      <c r="G12" s="4"/>
      <c r="H12" s="35" t="str">
        <f t="shared" si="2"/>
        <v/>
      </c>
      <c r="I12" s="4"/>
    </row>
    <row r="13" spans="1:14">
      <c r="A13" s="71">
        <v>10</v>
      </c>
      <c r="B13" s="72" t="str">
        <f>IF('OSNOVNI PODACI'!B12&gt;"",'OSNOVNI PODACI'!B12,"")</f>
        <v/>
      </c>
      <c r="C13" s="4"/>
      <c r="D13" s="36" t="str">
        <f t="shared" si="0"/>
        <v/>
      </c>
      <c r="E13" s="4"/>
      <c r="F13" s="35" t="str">
        <f t="shared" si="1"/>
        <v/>
      </c>
      <c r="G13" s="4"/>
      <c r="H13" s="35" t="str">
        <f t="shared" si="2"/>
        <v/>
      </c>
      <c r="I13" s="4"/>
    </row>
    <row r="14" spans="1:14">
      <c r="A14" s="71">
        <v>11</v>
      </c>
      <c r="B14" s="72" t="str">
        <f>IF('OSNOVNI PODACI'!B13&gt;"",'OSNOVNI PODACI'!B13,"")</f>
        <v/>
      </c>
      <c r="C14" s="4"/>
      <c r="D14" s="36" t="str">
        <f t="shared" si="0"/>
        <v/>
      </c>
      <c r="E14" s="4"/>
      <c r="F14" s="35" t="str">
        <f t="shared" si="1"/>
        <v/>
      </c>
      <c r="G14" s="4"/>
      <c r="H14" s="35" t="str">
        <f t="shared" si="2"/>
        <v/>
      </c>
      <c r="I14" s="4"/>
    </row>
    <row r="15" spans="1:14">
      <c r="A15" s="71">
        <v>12</v>
      </c>
      <c r="B15" s="72" t="str">
        <f>IF('OSNOVNI PODACI'!B14&gt;"",'OSNOVNI PODACI'!B14,"")</f>
        <v/>
      </c>
      <c r="C15" s="4"/>
      <c r="D15" s="36" t="str">
        <f t="shared" si="0"/>
        <v/>
      </c>
      <c r="E15" s="34"/>
      <c r="F15" s="35" t="str">
        <f t="shared" si="1"/>
        <v/>
      </c>
      <c r="G15" s="4"/>
      <c r="H15" s="35" t="str">
        <f t="shared" si="2"/>
        <v/>
      </c>
      <c r="I15" s="4"/>
    </row>
    <row r="16" spans="1:14">
      <c r="A16" s="71">
        <v>13</v>
      </c>
      <c r="B16" s="72" t="str">
        <f>IF('OSNOVNI PODACI'!B15&gt;"",'OSNOVNI PODACI'!B15,"")</f>
        <v/>
      </c>
      <c r="C16" s="4"/>
      <c r="D16" s="36"/>
      <c r="E16" s="34"/>
      <c r="F16" s="35" t="str">
        <f t="shared" si="1"/>
        <v/>
      </c>
      <c r="G16" s="4"/>
      <c r="H16" s="35" t="str">
        <f t="shared" si="2"/>
        <v/>
      </c>
      <c r="I16" s="4"/>
    </row>
    <row r="17" spans="1:9">
      <c r="A17" s="71">
        <v>14</v>
      </c>
      <c r="B17" s="72" t="str">
        <f>IF('OSNOVNI PODACI'!B16&gt;"",'OSNOVNI PODACI'!B16,"")</f>
        <v/>
      </c>
      <c r="C17" s="4"/>
      <c r="D17" s="35" t="str">
        <f t="shared" si="0"/>
        <v/>
      </c>
      <c r="E17" s="4"/>
      <c r="F17" s="35" t="str">
        <f t="shared" si="1"/>
        <v/>
      </c>
      <c r="G17" s="4"/>
      <c r="H17" s="35" t="str">
        <f t="shared" si="2"/>
        <v/>
      </c>
      <c r="I17" s="4"/>
    </row>
    <row r="18" spans="1:9">
      <c r="A18" s="71">
        <v>15</v>
      </c>
      <c r="B18" s="72" t="str">
        <f>IF('OSNOVNI PODACI'!B17&gt;"",'OSNOVNI PODACI'!B17,"")</f>
        <v/>
      </c>
      <c r="C18" s="4"/>
      <c r="D18" s="35" t="str">
        <f t="shared" si="0"/>
        <v/>
      </c>
      <c r="E18" s="4"/>
      <c r="F18" s="35" t="str">
        <f t="shared" si="1"/>
        <v/>
      </c>
      <c r="G18" s="4"/>
      <c r="H18" s="35" t="str">
        <f t="shared" si="2"/>
        <v/>
      </c>
      <c r="I18" s="4"/>
    </row>
    <row r="20" spans="1:9">
      <c r="A20" s="132" t="s">
        <v>110</v>
      </c>
      <c r="B20" s="14" t="s">
        <v>1</v>
      </c>
      <c r="C20" s="14" t="s">
        <v>52</v>
      </c>
      <c r="D20" s="39" t="s">
        <v>72</v>
      </c>
      <c r="F20" s="159" t="s">
        <v>93</v>
      </c>
      <c r="G20" s="160"/>
      <c r="H20" s="160"/>
      <c r="I20" s="160"/>
    </row>
    <row r="21" spans="1:9">
      <c r="A21" s="71">
        <v>1</v>
      </c>
      <c r="B21" s="37" t="str">
        <f t="shared" ref="B21:B35" si="3">B4</f>
        <v>ČRNEC</v>
      </c>
      <c r="C21" s="120">
        <f>IF(D21=1,'OSNOVNI PODACI'!G3,IF(D21=2,'OSNOVNI PODACI'!G4,IF(D21=3,'OSNOVNI PODACI'!G5,IF(D21=4,'OSNOVNI PODACI'!G6,IF(D21=5,'OSNOVNI PODACI'!G7,IF(D21=6,'OSNOVNI PODACI'!G8,IF(D21=7,'OSNOVNI PODACI'!G9,IF(D21=8,'OSNOVNI PODACI'!G10,IF(D21=9,'OSNOVNI PODACI'!G11,IF(D21=10,'OSNOVNI PODACI'!G12,IF(D21=11,'OSNOVNI PODACI'!G13,IF(D21=12,'OSNOVNI PODACI'!G14,IF(D21=13,'OSNOVNI PODACI'!G15,IF(D21=14,'OSNOVNI PODACI'!G16,IF(D21=15,'OSNOVNI PODACI'!G17,0)))))))))))))))</f>
        <v>14</v>
      </c>
      <c r="D21" s="40">
        <v>7</v>
      </c>
      <c r="F21" s="160"/>
      <c r="G21" s="160"/>
      <c r="H21" s="160"/>
      <c r="I21" s="160"/>
    </row>
    <row r="22" spans="1:9">
      <c r="A22" s="71">
        <v>2</v>
      </c>
      <c r="B22" s="37" t="str">
        <f t="shared" si="3"/>
        <v>JALKOVEC</v>
      </c>
      <c r="C22" s="120">
        <f>IF(D22=1,'OSNOVNI PODACI'!G3,IF(D22=2,'OSNOVNI PODACI'!G4,IF(D22=3,'OSNOVNI PODACI'!G5,IF(D22=4,'OSNOVNI PODACI'!G6,IF(D22=5,'OSNOVNI PODACI'!G7,IF(D22=6,'OSNOVNI PODACI'!G8,IF(D22=7,'OSNOVNI PODACI'!G9,IF(D22=8,'OSNOVNI PODACI'!G10,IF(D22=9,'OSNOVNI PODACI'!G11,IF(D22=10,'OSNOVNI PODACI'!G12,IF(D22=11,'OSNOVNI PODACI'!G13,IF(D22=12,'OSNOVNI PODACI'!G14,IF(D22=13,'OSNOVNI PODACI'!G15,IF(D22=14,'OSNOVNI PODACI'!G16,IF(D22=15,'OSNOVNI PODACI'!G17,0)))))))))))))))</f>
        <v>20</v>
      </c>
      <c r="D22" s="40">
        <v>4</v>
      </c>
      <c r="F22" s="160"/>
      <c r="G22" s="160"/>
      <c r="H22" s="160"/>
      <c r="I22" s="160"/>
    </row>
    <row r="23" spans="1:9">
      <c r="A23" s="71">
        <v>3</v>
      </c>
      <c r="B23" s="37" t="str">
        <f t="shared" si="3"/>
        <v>LANČIĆ</v>
      </c>
      <c r="C23" s="120">
        <f>IF(D23=1,'OSNOVNI PODACI'!G3,IF(D23=2,'OSNOVNI PODACI'!G4,IF(D23=3,'OSNOVNI PODACI'!G5,IF(D23=4,'OSNOVNI PODACI'!G6,IF(D23=5,'OSNOVNI PODACI'!G7,IF(D23=6,'OSNOVNI PODACI'!G8,IF(D23=7,'OSNOVNI PODACI'!G9,IF(D23=8,'OSNOVNI PODACI'!G10,IF(D23=9,'OSNOVNI PODACI'!G11,IF(D23=10,'OSNOVNI PODACI'!G12,IF(D23=11,'OSNOVNI PODACI'!G13,IF(D23=12,'OSNOVNI PODACI'!G14,IF(D23=13,'OSNOVNI PODACI'!G15,IF(D23=14,'OSNOVNI PODACI'!G16,IF(D23=15,'OSNOVNI PODACI'!G17,0)))))))))))))))</f>
        <v>30</v>
      </c>
      <c r="D23" s="40">
        <v>1</v>
      </c>
      <c r="F23" s="160"/>
      <c r="G23" s="160"/>
      <c r="H23" s="160"/>
      <c r="I23" s="160"/>
    </row>
    <row r="24" spans="1:9">
      <c r="A24" s="71">
        <v>4</v>
      </c>
      <c r="B24" s="37" t="str">
        <f t="shared" si="3"/>
        <v>GORNJI BOGIČEVCI</v>
      </c>
      <c r="C24" s="120">
        <f>IF(D24=1,'OSNOVNI PODACI'!G3,IF(D24=2,'OSNOVNI PODACI'!G4,IF(D24=3,'OSNOVNI PODACI'!G5,IF(D24=4,'OSNOVNI PODACI'!G6,IF(D24=5,'OSNOVNI PODACI'!G7,IF(D24=6,'OSNOVNI PODACI'!G8,IF(D24=7,'OSNOVNI PODACI'!G9,IF(D24=8,'OSNOVNI PODACI'!G10,IF(D24=9,'OSNOVNI PODACI'!G11,IF(D24=10,'OSNOVNI PODACI'!G12,IF(D24=11,'OSNOVNI PODACI'!G13,IF(D24=12,'OSNOVNI PODACI'!G14,IF(D24=13,'OSNOVNI PODACI'!G15,IF(D24=14,'OSNOVNI PODACI'!G16,IF(D24=15,'OSNOVNI PODACI'!G17,0)))))))))))))))</f>
        <v>12</v>
      </c>
      <c r="D24" s="40">
        <v>8</v>
      </c>
      <c r="F24" s="160"/>
      <c r="G24" s="160"/>
      <c r="H24" s="160"/>
      <c r="I24" s="160"/>
    </row>
    <row r="25" spans="1:9">
      <c r="A25" s="71">
        <v>5</v>
      </c>
      <c r="B25" s="37" t="str">
        <f t="shared" si="3"/>
        <v>PALJUV</v>
      </c>
      <c r="C25" s="120">
        <f>IF(D25=1,'OSNOVNI PODACI'!G3,IF(D25=2,'OSNOVNI PODACI'!G4,IF(D25=3,'OSNOVNI PODACI'!G5,IF(D25=4,'OSNOVNI PODACI'!G6,IF(D25=5,'OSNOVNI PODACI'!G7,IF(D25=6,'OSNOVNI PODACI'!G8,IF(D25=7,'OSNOVNI PODACI'!G9,IF(D25=8,'OSNOVNI PODACI'!G10,IF(D25=9,'OSNOVNI PODACI'!G11,IF(D25=10,'OSNOVNI PODACI'!G12,IF(D25=11,'OSNOVNI PODACI'!G13,IF(D25=12,'OSNOVNI PODACI'!G14,IF(D25=13,'OSNOVNI PODACI'!G15,IF(D25=14,'OSNOVNI PODACI'!G16,IF(D25=15,'OSNOVNI PODACI'!G17,0)))))))))))))))</f>
        <v>10</v>
      </c>
      <c r="D25" s="40">
        <v>9</v>
      </c>
      <c r="F25" s="160"/>
      <c r="G25" s="160"/>
      <c r="H25" s="160"/>
      <c r="I25" s="160"/>
    </row>
    <row r="26" spans="1:9">
      <c r="A26" s="71">
        <v>6</v>
      </c>
      <c r="B26" s="37" t="str">
        <f t="shared" si="3"/>
        <v>STAŽNJEVEC</v>
      </c>
      <c r="C26" s="120">
        <f>IF(D26=1,'OSNOVNI PODACI'!G3,IF(D26=2,'OSNOVNI PODACI'!G4,IF(D26=3,'OSNOVNI PODACI'!G5,IF(D26=4,'OSNOVNI PODACI'!G6,IF(D26=5,'OSNOVNI PODACI'!G7,IF(D26=6,'OSNOVNI PODACI'!G8,IF(D26=7,'OSNOVNI PODACI'!G9,IF(D26=8,'OSNOVNI PODACI'!G10,IF(D26=9,'OSNOVNI PODACI'!G11,IF(D26=10,'OSNOVNI PODACI'!G12,IF(D26=11,'OSNOVNI PODACI'!G13,IF(D26=12,'OSNOVNI PODACI'!G14,IF(D26=13,'OSNOVNI PODACI'!G15,IF(D26=14,'OSNOVNI PODACI'!G16,IF(D26=15,'OSNOVNI PODACI'!G17,0)))))))))))))))</f>
        <v>16</v>
      </c>
      <c r="D26" s="40">
        <v>6</v>
      </c>
      <c r="F26" s="160"/>
      <c r="G26" s="160"/>
      <c r="H26" s="160"/>
      <c r="I26" s="160"/>
    </row>
    <row r="27" spans="1:9">
      <c r="A27" s="71">
        <v>7</v>
      </c>
      <c r="B27" s="37" t="str">
        <f t="shared" si="3"/>
        <v>MARGEČAN</v>
      </c>
      <c r="C27" s="120">
        <f>IF(D27=1,'OSNOVNI PODACI'!G3,IF(D27=2,'OSNOVNI PODACI'!G4,IF(D27=3,'OSNOVNI PODACI'!G5,IF(D27=4,'OSNOVNI PODACI'!G6,IF(D27=5,'OSNOVNI PODACI'!G7,IF(D27=6,'OSNOVNI PODACI'!G8,IF(D27=7,'OSNOVNI PODACI'!G9,IF(D27=8,'OSNOVNI PODACI'!G10,IF(D27=9,'OSNOVNI PODACI'!G11,IF(D27=10,'OSNOVNI PODACI'!G12,IF(D27=11,'OSNOVNI PODACI'!G13,IF(D27=12,'OSNOVNI PODACI'!G14,IF(D27=13,'OSNOVNI PODACI'!G15,IF(D27=14,'OSNOVNI PODACI'!G16,IF(D27=15,'OSNOVNI PODACI'!G17,0)))))))))))))))</f>
        <v>23</v>
      </c>
      <c r="D27" s="40">
        <v>3</v>
      </c>
      <c r="F27" s="160"/>
      <c r="G27" s="160"/>
      <c r="H27" s="160"/>
      <c r="I27" s="160"/>
    </row>
    <row r="28" spans="1:9">
      <c r="A28" s="71">
        <v>8</v>
      </c>
      <c r="B28" s="37" t="str">
        <f t="shared" si="3"/>
        <v>POLJANA</v>
      </c>
      <c r="C28" s="120">
        <f>IF(D28=1,'OSNOVNI PODACI'!G3,IF(D28=2,'OSNOVNI PODACI'!G4,IF(D28=3,'OSNOVNI PODACI'!G5,IF(D28=4,'OSNOVNI PODACI'!G6,IF(D28=5,'OSNOVNI PODACI'!G7,IF(D28=6,'OSNOVNI PODACI'!G8,IF(D28=7,'OSNOVNI PODACI'!G9,IF(D28=8,'OSNOVNI PODACI'!G10,IF(D28=9,'OSNOVNI PODACI'!G11,IF(D28=10,'OSNOVNI PODACI'!G12,IF(D28=11,'OSNOVNI PODACI'!G13,IF(D28=12,'OSNOVNI PODACI'!G14,IF(D28=13,'OSNOVNI PODACI'!G15,IF(D28=14,'OSNOVNI PODACI'!G16,IF(D28=15,'OSNOVNI PODACI'!G17,0)))))))))))))))</f>
        <v>18</v>
      </c>
      <c r="D28" s="40">
        <v>5</v>
      </c>
      <c r="F28" s="160"/>
      <c r="G28" s="160"/>
      <c r="H28" s="160"/>
      <c r="I28" s="160"/>
    </row>
    <row r="29" spans="1:9">
      <c r="A29" s="71">
        <v>9</v>
      </c>
      <c r="B29" s="37" t="str">
        <f t="shared" si="3"/>
        <v>SALINOVEC</v>
      </c>
      <c r="C29" s="120">
        <f>IF(D29=1,'OSNOVNI PODACI'!G3,IF(D29=2,'OSNOVNI PODACI'!G4,IF(D29=3,'OSNOVNI PODACI'!G5,IF(D29=4,'OSNOVNI PODACI'!G6,IF(D29=5,'OSNOVNI PODACI'!G7,IF(D29=6,'OSNOVNI PODACI'!G8,IF(D29=7,'OSNOVNI PODACI'!G9,IF(D29=8,'OSNOVNI PODACI'!G10,IF(D29=9,'OSNOVNI PODACI'!G11,IF(D29=10,'OSNOVNI PODACI'!G12,IF(D29=11,'OSNOVNI PODACI'!G13,IF(D29=12,'OSNOVNI PODACI'!G14,IF(D29=13,'OSNOVNI PODACI'!G15,IF(D29=14,'OSNOVNI PODACI'!G16,IF(D29=15,'OSNOVNI PODACI'!G17,0)))))))))))))))</f>
        <v>25</v>
      </c>
      <c r="D29" s="40">
        <v>2</v>
      </c>
      <c r="F29" s="160"/>
      <c r="G29" s="160"/>
      <c r="H29" s="160"/>
      <c r="I29" s="160"/>
    </row>
    <row r="30" spans="1:9">
      <c r="A30" s="71">
        <v>10</v>
      </c>
      <c r="B30" s="37" t="str">
        <f t="shared" si="3"/>
        <v/>
      </c>
      <c r="C30" s="120">
        <f>IF(D30=1,'OSNOVNI PODACI'!G3,IF(D30=2,'OSNOVNI PODACI'!G4,IF(D30=3,'OSNOVNI PODACI'!G5,IF(D30=4,'OSNOVNI PODACI'!G6,IF(D30=5,'OSNOVNI PODACI'!G7,IF(D30=6,'OSNOVNI PODACI'!G8,IF(D30=7,'OSNOVNI PODACI'!G9,IF(D30=8,'OSNOVNI PODACI'!G10,IF(D30=9,'OSNOVNI PODACI'!G11,IF(D30=10,'OSNOVNI PODACI'!G12,IF(D30=11,'OSNOVNI PODACI'!G13,IF(D30=12,'OSNOVNI PODACI'!G14,IF(D30=13,'OSNOVNI PODACI'!G15,IF(D30=14,'OSNOVNI PODACI'!G16,IF(D30=15,'OSNOVNI PODACI'!G17,0)))))))))))))))</f>
        <v>0</v>
      </c>
      <c r="D30" s="40"/>
      <c r="F30" s="160"/>
      <c r="G30" s="160"/>
      <c r="H30" s="160"/>
      <c r="I30" s="160"/>
    </row>
    <row r="31" spans="1:9">
      <c r="A31" s="71">
        <v>11</v>
      </c>
      <c r="B31" s="37" t="str">
        <f t="shared" si="3"/>
        <v/>
      </c>
      <c r="C31" s="120">
        <f>IF(D31=1,'OSNOVNI PODACI'!G3,IF(D31=2,'OSNOVNI PODACI'!G4,IF(D31=3,'OSNOVNI PODACI'!G5,IF(D31=4,'OSNOVNI PODACI'!G6,IF(D31=5,'OSNOVNI PODACI'!G7,IF(D31=6,'OSNOVNI PODACI'!G8,IF(D31=7,'OSNOVNI PODACI'!G9,IF(D31=8,'OSNOVNI PODACI'!G10,IF(D31=9,'OSNOVNI PODACI'!G11,IF(D31=10,'OSNOVNI PODACI'!G12,IF(D31=11,'OSNOVNI PODACI'!G13,IF(D31=12,'OSNOVNI PODACI'!G14,IF(D31=13,'OSNOVNI PODACI'!G15,IF(D31=14,'OSNOVNI PODACI'!G16,IF(D31=15,'OSNOVNI PODACI'!G17,0)))))))))))))))</f>
        <v>0</v>
      </c>
      <c r="D31" s="40"/>
      <c r="F31" s="160"/>
      <c r="G31" s="160"/>
      <c r="H31" s="160"/>
      <c r="I31" s="160"/>
    </row>
    <row r="32" spans="1:9">
      <c r="A32" s="71">
        <v>12</v>
      </c>
      <c r="B32" s="37" t="str">
        <f t="shared" si="3"/>
        <v/>
      </c>
      <c r="C32" s="120">
        <f>IF(D32=1,'OSNOVNI PODACI'!G3,IF(D32=2,'OSNOVNI PODACI'!G4,IF(D32=3,'OSNOVNI PODACI'!G5,IF(D32=4,'OSNOVNI PODACI'!G6,IF(D32=5,'OSNOVNI PODACI'!G7,IF(D32=6,'OSNOVNI PODACI'!G8,IF(D32=7,'OSNOVNI PODACI'!G9,IF(D32=8,'OSNOVNI PODACI'!G10,IF(D32=9,'OSNOVNI PODACI'!G11,IF(D32=10,'OSNOVNI PODACI'!G12,IF(D32=11,'OSNOVNI PODACI'!G13,IF(D32=12,'OSNOVNI PODACI'!G14,IF(D32=13,'OSNOVNI PODACI'!G15,IF(D32=14,'OSNOVNI PODACI'!G16,IF(D32=15,'OSNOVNI PODACI'!G17,0)))))))))))))))</f>
        <v>0</v>
      </c>
      <c r="D32" s="40"/>
      <c r="F32" s="160"/>
      <c r="G32" s="160"/>
      <c r="H32" s="160"/>
      <c r="I32" s="160"/>
    </row>
    <row r="33" spans="1:9">
      <c r="A33" s="71">
        <v>13</v>
      </c>
      <c r="B33" s="37" t="str">
        <f t="shared" si="3"/>
        <v/>
      </c>
      <c r="C33" s="120">
        <f>IF(D33=1,'OSNOVNI PODACI'!G3,IF(D33=2,'OSNOVNI PODACI'!G4,IF(D33=3,'OSNOVNI PODACI'!G5,IF(D33=4,'OSNOVNI PODACI'!G6,IF(D33=5,'OSNOVNI PODACI'!G7,IF(D33=6,'OSNOVNI PODACI'!G8,IF(D33=7,'OSNOVNI PODACI'!G9,IF(D33=8,'OSNOVNI PODACI'!G10,IF(D33=9,'OSNOVNI PODACI'!G11,IF(D33=10,'OSNOVNI PODACI'!G12,IF(D33=11,'OSNOVNI PODACI'!G13,IF(D33=12,'OSNOVNI PODACI'!G14,IF(D33=13,'OSNOVNI PODACI'!G15,IF(D33=14,'OSNOVNI PODACI'!G16,IF(D33=15,'OSNOVNI PODACI'!G17,0)))))))))))))))</f>
        <v>0</v>
      </c>
      <c r="D33" s="40"/>
      <c r="F33" s="160"/>
      <c r="G33" s="160"/>
      <c r="H33" s="160"/>
      <c r="I33" s="160"/>
    </row>
    <row r="34" spans="1:9">
      <c r="A34" s="71">
        <v>14</v>
      </c>
      <c r="B34" s="37" t="str">
        <f t="shared" si="3"/>
        <v/>
      </c>
      <c r="C34" s="120">
        <f>IF(D34=1,'OSNOVNI PODACI'!G3,IF(D34=2,'OSNOVNI PODACI'!G4,IF(D34=3,'OSNOVNI PODACI'!G5,IF(D34=4,'OSNOVNI PODACI'!G6,IF(D34=5,'OSNOVNI PODACI'!G7,IF(D34=6,'OSNOVNI PODACI'!G8,IF(D34=7,'OSNOVNI PODACI'!G9,IF(D34=8,'OSNOVNI PODACI'!G10,IF(D34=9,'OSNOVNI PODACI'!G11,IF(D34=10,'OSNOVNI PODACI'!G12,IF(D34=11,'OSNOVNI PODACI'!G13,IF(D34=12,'OSNOVNI PODACI'!G14,IF(D34=13,'OSNOVNI PODACI'!G15,IF(D34=14,'OSNOVNI PODACI'!G16,IF(D34=15,'OSNOVNI PODACI'!G17,0)))))))))))))))</f>
        <v>0</v>
      </c>
      <c r="D34" s="40"/>
      <c r="F34" s="160"/>
      <c r="G34" s="160"/>
      <c r="H34" s="160"/>
      <c r="I34" s="160"/>
    </row>
    <row r="35" spans="1:9">
      <c r="A35" s="71">
        <v>15</v>
      </c>
      <c r="B35" s="37" t="str">
        <f t="shared" si="3"/>
        <v/>
      </c>
      <c r="C35" s="120">
        <f>IF(D35=1,'OSNOVNI PODACI'!G3,IF(D35=2,'OSNOVNI PODACI'!G4,IF(D35=3,'OSNOVNI PODACI'!G5,IF(D35=4,'OSNOVNI PODACI'!G6,IF(D35=5,'OSNOVNI PODACI'!G7,IF(D35=6,'OSNOVNI PODACI'!G8,IF(D35=7,'OSNOVNI PODACI'!G9,IF(D35=8,'OSNOVNI PODACI'!G10,IF(D35=9,'OSNOVNI PODACI'!G11,IF(D35=10,'OSNOVNI PODACI'!G12,IF(D35=11,'OSNOVNI PODACI'!G13,IF(D35=12,'OSNOVNI PODACI'!G14,IF(D35=13,'OSNOVNI PODACI'!G15,IF(D35=14,'OSNOVNI PODACI'!G16,IF(D35=15,'OSNOVNI PODACI'!G17,0)))))))))))))))</f>
        <v>0</v>
      </c>
      <c r="D35" s="40"/>
      <c r="F35" s="160"/>
      <c r="G35" s="160"/>
      <c r="H35" s="160"/>
      <c r="I35" s="160"/>
    </row>
    <row r="38" spans="1:9" ht="18.75">
      <c r="A38" s="158" t="str">
        <f>'OSNOVNI PODACI'!B31</f>
        <v>BIKOVANJE</v>
      </c>
      <c r="B38" s="158"/>
      <c r="C38" s="158"/>
      <c r="D38" s="158"/>
      <c r="E38" s="158"/>
      <c r="F38" s="158"/>
      <c r="G38" s="158"/>
      <c r="H38" s="158"/>
      <c r="I38" s="158"/>
    </row>
    <row r="39" spans="1:9">
      <c r="A39" s="14"/>
      <c r="B39" s="144" t="s">
        <v>59</v>
      </c>
      <c r="C39" s="144"/>
      <c r="D39" s="144" t="s">
        <v>60</v>
      </c>
      <c r="E39" s="144"/>
      <c r="F39" s="144" t="s">
        <v>61</v>
      </c>
      <c r="G39" s="144"/>
      <c r="H39" s="144" t="s">
        <v>64</v>
      </c>
      <c r="I39" s="144"/>
    </row>
    <row r="40" spans="1:9">
      <c r="A40" s="14" t="s">
        <v>0</v>
      </c>
      <c r="B40" s="14" t="s">
        <v>1</v>
      </c>
      <c r="C40" s="14" t="s">
        <v>57</v>
      </c>
      <c r="D40" s="14" t="s">
        <v>1</v>
      </c>
      <c r="E40" s="14" t="s">
        <v>58</v>
      </c>
      <c r="F40" s="14" t="s">
        <v>1</v>
      </c>
      <c r="G40" s="14" t="s">
        <v>62</v>
      </c>
      <c r="H40" s="14" t="s">
        <v>1</v>
      </c>
      <c r="I40" s="14" t="s">
        <v>63</v>
      </c>
    </row>
    <row r="41" spans="1:9">
      <c r="A41" s="71">
        <v>1</v>
      </c>
      <c r="B41" s="72" t="str">
        <f>IF('OSNOVNI PODACI'!B3&gt;"",'OSNOVNI PODACI'!B3,"")</f>
        <v>ČRNEC</v>
      </c>
      <c r="C41" s="4"/>
      <c r="D41" s="35" t="str">
        <f>IF(C41="DA",B41,"")</f>
        <v/>
      </c>
      <c r="E41" s="4"/>
      <c r="F41" s="35" t="str">
        <f>IF(E41="DA",B41,"")</f>
        <v/>
      </c>
      <c r="G41" s="4"/>
      <c r="H41" s="35" t="str">
        <f>IF(G41="DA",B41,"")</f>
        <v/>
      </c>
      <c r="I41" s="4"/>
    </row>
    <row r="42" spans="1:9">
      <c r="A42" s="71">
        <v>2</v>
      </c>
      <c r="B42" s="72" t="str">
        <f>IF('OSNOVNI PODACI'!B4&gt;"",'OSNOVNI PODACI'!B4,"")</f>
        <v>JALKOVEC</v>
      </c>
      <c r="C42" s="4"/>
      <c r="D42" s="35" t="str">
        <f t="shared" ref="D42:D53" si="4">IF(C42="DA",B42,"")</f>
        <v/>
      </c>
      <c r="E42" s="34"/>
      <c r="F42" s="35" t="str">
        <f t="shared" ref="F42:F53" si="5">IF(E42="DA",B42,"")</f>
        <v/>
      </c>
      <c r="G42" s="4"/>
      <c r="H42" s="35" t="str">
        <f t="shared" ref="H42:H52" si="6">IF(G42="DA",B42,"")</f>
        <v/>
      </c>
      <c r="I42" s="4"/>
    </row>
    <row r="43" spans="1:9">
      <c r="A43" s="71">
        <v>3</v>
      </c>
      <c r="B43" s="72" t="str">
        <f>IF('OSNOVNI PODACI'!B5&gt;"",'OSNOVNI PODACI'!B5,"")</f>
        <v>LANČIĆ</v>
      </c>
      <c r="C43" s="4"/>
      <c r="D43" s="35" t="str">
        <f t="shared" si="4"/>
        <v/>
      </c>
      <c r="E43" s="34"/>
      <c r="F43" s="35" t="str">
        <f t="shared" si="5"/>
        <v/>
      </c>
      <c r="G43" s="4"/>
      <c r="H43" s="35" t="str">
        <f t="shared" si="6"/>
        <v/>
      </c>
      <c r="I43" s="4"/>
    </row>
    <row r="44" spans="1:9">
      <c r="A44" s="71">
        <v>4</v>
      </c>
      <c r="B44" s="72" t="str">
        <f>IF('OSNOVNI PODACI'!B6&gt;"",'OSNOVNI PODACI'!B6,"")</f>
        <v>GORNJI BOGIČEVCI</v>
      </c>
      <c r="C44" s="4"/>
      <c r="D44" s="35" t="str">
        <f t="shared" si="4"/>
        <v/>
      </c>
      <c r="E44" s="4"/>
      <c r="F44" s="35" t="str">
        <f t="shared" si="5"/>
        <v/>
      </c>
      <c r="G44" s="4"/>
      <c r="H44" s="35" t="str">
        <f t="shared" si="6"/>
        <v/>
      </c>
      <c r="I44" s="4"/>
    </row>
    <row r="45" spans="1:9">
      <c r="A45" s="71">
        <v>5</v>
      </c>
      <c r="B45" s="72" t="str">
        <f>IF('OSNOVNI PODACI'!B7&gt;"",'OSNOVNI PODACI'!B7,"")</f>
        <v>PALJUV</v>
      </c>
      <c r="C45" s="4"/>
      <c r="D45" s="35" t="str">
        <f t="shared" si="4"/>
        <v/>
      </c>
      <c r="E45" s="34"/>
      <c r="F45" s="35" t="str">
        <f t="shared" si="5"/>
        <v/>
      </c>
      <c r="G45" s="4"/>
      <c r="H45" s="35" t="str">
        <f t="shared" si="6"/>
        <v/>
      </c>
      <c r="I45" s="4"/>
    </row>
    <row r="46" spans="1:9">
      <c r="A46" s="71">
        <v>6</v>
      </c>
      <c r="B46" s="72" t="str">
        <f>IF('OSNOVNI PODACI'!B8&gt;"",'OSNOVNI PODACI'!B8,"")</f>
        <v>STAŽNJEVEC</v>
      </c>
      <c r="C46" s="4"/>
      <c r="D46" s="35" t="str">
        <f t="shared" si="4"/>
        <v/>
      </c>
      <c r="E46" s="4"/>
      <c r="F46" s="35" t="str">
        <f t="shared" si="5"/>
        <v/>
      </c>
      <c r="G46" s="4"/>
      <c r="H46" s="35" t="str">
        <f t="shared" si="6"/>
        <v/>
      </c>
      <c r="I46" s="4"/>
    </row>
    <row r="47" spans="1:9">
      <c r="A47" s="71">
        <v>7</v>
      </c>
      <c r="B47" s="72" t="str">
        <f>IF('OSNOVNI PODACI'!B9&gt;"",'OSNOVNI PODACI'!B9,"")</f>
        <v>MARGEČAN</v>
      </c>
      <c r="C47" s="4"/>
      <c r="D47" s="35" t="str">
        <f t="shared" si="4"/>
        <v/>
      </c>
      <c r="E47" s="4"/>
      <c r="F47" s="35" t="str">
        <f t="shared" si="5"/>
        <v/>
      </c>
      <c r="G47" s="4"/>
      <c r="H47" s="35" t="str">
        <f t="shared" si="6"/>
        <v/>
      </c>
      <c r="I47" s="4"/>
    </row>
    <row r="48" spans="1:9">
      <c r="A48" s="71">
        <v>8</v>
      </c>
      <c r="B48" s="72" t="str">
        <f>IF('OSNOVNI PODACI'!B10&gt;"",'OSNOVNI PODACI'!B10,"")</f>
        <v>POLJANA</v>
      </c>
      <c r="C48" s="4"/>
      <c r="D48" s="35" t="str">
        <f t="shared" si="4"/>
        <v/>
      </c>
      <c r="E48" s="34"/>
      <c r="F48" s="35" t="str">
        <f t="shared" si="5"/>
        <v/>
      </c>
      <c r="G48" s="4"/>
      <c r="H48" s="35" t="str">
        <f t="shared" si="6"/>
        <v/>
      </c>
      <c r="I48" s="4"/>
    </row>
    <row r="49" spans="1:9">
      <c r="A49" s="71">
        <v>9</v>
      </c>
      <c r="B49" s="72" t="str">
        <f>IF('OSNOVNI PODACI'!B11&gt;"",'OSNOVNI PODACI'!B11,"")</f>
        <v>SALINOVEC</v>
      </c>
      <c r="C49" s="4"/>
      <c r="D49" s="35" t="str">
        <f t="shared" si="4"/>
        <v/>
      </c>
      <c r="E49" s="34"/>
      <c r="F49" s="35" t="str">
        <f t="shared" si="5"/>
        <v/>
      </c>
      <c r="G49" s="4"/>
      <c r="H49" s="35" t="str">
        <f t="shared" si="6"/>
        <v/>
      </c>
      <c r="I49" s="4"/>
    </row>
    <row r="50" spans="1:9">
      <c r="A50" s="71">
        <v>10</v>
      </c>
      <c r="B50" s="72" t="str">
        <f>IF('OSNOVNI PODACI'!B12&gt;"",'OSNOVNI PODACI'!B12,"")</f>
        <v/>
      </c>
      <c r="C50" s="4"/>
      <c r="D50" s="35" t="str">
        <f t="shared" si="4"/>
        <v/>
      </c>
      <c r="E50" s="4"/>
      <c r="F50" s="35" t="str">
        <f t="shared" si="5"/>
        <v/>
      </c>
      <c r="G50" s="4"/>
      <c r="H50" s="35" t="str">
        <f t="shared" si="6"/>
        <v/>
      </c>
      <c r="I50" s="4"/>
    </row>
    <row r="51" spans="1:9">
      <c r="A51" s="71">
        <v>11</v>
      </c>
      <c r="B51" s="72" t="str">
        <f>IF('OSNOVNI PODACI'!B13&gt;"",'OSNOVNI PODACI'!B13,"")</f>
        <v/>
      </c>
      <c r="C51" s="4"/>
      <c r="D51" s="35" t="str">
        <f t="shared" si="4"/>
        <v/>
      </c>
      <c r="E51" s="4"/>
      <c r="F51" s="35" t="str">
        <f t="shared" si="5"/>
        <v/>
      </c>
      <c r="G51" s="4"/>
      <c r="H51" s="35" t="str">
        <f t="shared" si="6"/>
        <v/>
      </c>
      <c r="I51" s="4"/>
    </row>
    <row r="52" spans="1:9">
      <c r="A52" s="71">
        <v>12</v>
      </c>
      <c r="B52" s="72" t="str">
        <f>IF('OSNOVNI PODACI'!B14&gt;"",'OSNOVNI PODACI'!B14,"")</f>
        <v/>
      </c>
      <c r="C52" s="4"/>
      <c r="D52" s="35" t="str">
        <f t="shared" si="4"/>
        <v/>
      </c>
      <c r="E52" s="34"/>
      <c r="F52" s="35" t="str">
        <f t="shared" si="5"/>
        <v/>
      </c>
      <c r="G52" s="4"/>
      <c r="H52" s="35" t="str">
        <f t="shared" si="6"/>
        <v/>
      </c>
      <c r="I52" s="4"/>
    </row>
    <row r="53" spans="1:9">
      <c r="A53" s="71">
        <v>13</v>
      </c>
      <c r="B53" s="72" t="str">
        <f>IF('OSNOVNI PODACI'!B15&gt;"",'OSNOVNI PODACI'!B15,"")</f>
        <v/>
      </c>
      <c r="C53" s="4"/>
      <c r="D53" s="35" t="str">
        <f t="shared" si="4"/>
        <v/>
      </c>
      <c r="E53" s="34"/>
      <c r="F53" s="35" t="str">
        <f t="shared" si="5"/>
        <v/>
      </c>
      <c r="G53" s="4"/>
      <c r="H53" s="35" t="str">
        <f t="shared" ref="H53:H55" si="7">IF(G53="DA",B53,"")</f>
        <v/>
      </c>
      <c r="I53" s="4"/>
    </row>
    <row r="54" spans="1:9">
      <c r="A54" s="71">
        <v>14</v>
      </c>
      <c r="B54" s="72" t="str">
        <f>IF('OSNOVNI PODACI'!B16&gt;"",'OSNOVNI PODACI'!B16,"")</f>
        <v/>
      </c>
      <c r="C54" s="4"/>
      <c r="D54" s="35" t="str">
        <f>IF(C54="DA",B54,"")</f>
        <v/>
      </c>
      <c r="E54" s="4"/>
      <c r="F54" s="35" t="str">
        <f t="shared" ref="F54:F55" si="8">IF(E54="DA",B54,"")</f>
        <v/>
      </c>
      <c r="G54" s="4"/>
      <c r="H54" s="35" t="str">
        <f t="shared" si="7"/>
        <v/>
      </c>
      <c r="I54" s="4"/>
    </row>
    <row r="55" spans="1:9">
      <c r="A55" s="71">
        <v>15</v>
      </c>
      <c r="B55" s="72" t="str">
        <f>IF('OSNOVNI PODACI'!B17&gt;"",'OSNOVNI PODACI'!B17,"")</f>
        <v/>
      </c>
      <c r="C55" s="4"/>
      <c r="D55" s="35" t="str">
        <f>IF(C55="DA",B55,"")</f>
        <v/>
      </c>
      <c r="E55" s="4"/>
      <c r="F55" s="35" t="str">
        <f t="shared" si="8"/>
        <v/>
      </c>
      <c r="G55" s="4"/>
      <c r="H55" s="35" t="str">
        <f t="shared" si="7"/>
        <v/>
      </c>
      <c r="I55" s="4"/>
    </row>
    <row r="57" spans="1:9">
      <c r="A57" s="62" t="s">
        <v>0</v>
      </c>
      <c r="B57" s="62" t="s">
        <v>1</v>
      </c>
      <c r="C57" s="62" t="s">
        <v>52</v>
      </c>
      <c r="D57" s="62" t="s">
        <v>72</v>
      </c>
    </row>
    <row r="58" spans="1:9">
      <c r="A58" s="71">
        <v>1</v>
      </c>
      <c r="B58" s="37" t="str">
        <f t="shared" ref="B58" si="9">B41</f>
        <v>ČRNEC</v>
      </c>
      <c r="C58" s="97">
        <f>IF(D58=1,'OSNOVNI PODACI'!G3,IF(D58=2,'OSNOVNI PODACI'!G4,IF(D58=3,'OSNOVNI PODACI'!G5,IF(D58=4,'OSNOVNI PODACI'!G6,IF(D58=5,'OSNOVNI PODACI'!G7,IF(D58=6,'OSNOVNI PODACI'!G8,IF(D58=7,'OSNOVNI PODACI'!G9,IF(D58=8,'OSNOVNI PODACI'!G10,IF(D58=9,'OSNOVNI PODACI'!G11,IF(D58=10,'OSNOVNI PODACI'!G12,IF(D58=11,'OSNOVNI PODACI'!G13,IF(D58=12,'OSNOVNI PODACI'!G14,IF(D58=13,'OSNOVNI PODACI'!G15,IF(D58=14,'OSNOVNI PODACI'!G16,IF(D58=15,'OSNOVNI PODACI'!G17,0)))))))))))))))</f>
        <v>14</v>
      </c>
      <c r="D58" s="61">
        <v>7</v>
      </c>
    </row>
    <row r="59" spans="1:9">
      <c r="A59" s="71">
        <v>2</v>
      </c>
      <c r="B59" s="37" t="str">
        <f t="shared" ref="B59:B72" si="10">B42</f>
        <v>JALKOVEC</v>
      </c>
      <c r="C59" s="97">
        <f>IF(D59=1,'OSNOVNI PODACI'!G3,IF(D59=2,'OSNOVNI PODACI'!G4,IF(D59=3,'OSNOVNI PODACI'!G5,IF(D59=4,'OSNOVNI PODACI'!G6,IF(D59=5,'OSNOVNI PODACI'!G7,IF(D59=6,'OSNOVNI PODACI'!G8,IF(D59=7,'OSNOVNI PODACI'!G9,IF(D59=8,'OSNOVNI PODACI'!G10,IF(D59=9,'OSNOVNI PODACI'!G11,IF(D59=10,'OSNOVNI PODACI'!G12,IF(D59=11,'OSNOVNI PODACI'!G13,IF(D59=12,'OSNOVNI PODACI'!G14,IF(D59=13,'OSNOVNI PODACI'!G15,IF(D59=14,'OSNOVNI PODACI'!G16,IF(D59=15,'OSNOVNI PODACI'!G17,0)))))))))))))))</f>
        <v>18</v>
      </c>
      <c r="D59" s="61">
        <v>5</v>
      </c>
    </row>
    <row r="60" spans="1:9">
      <c r="A60" s="71">
        <v>3</v>
      </c>
      <c r="B60" s="37" t="str">
        <f t="shared" si="10"/>
        <v>LANČIĆ</v>
      </c>
      <c r="C60" s="97">
        <f>IF(D60=1,'OSNOVNI PODACI'!G3,IF(D60=2,'OSNOVNI PODACI'!G4,IF(D60=3,'OSNOVNI PODACI'!G5,IF(D60=4,'OSNOVNI PODACI'!G6,IF(D60=5,'OSNOVNI PODACI'!G7,IF(D60=6,'OSNOVNI PODACI'!G8,IF(D60=7,'OSNOVNI PODACI'!G9,IF(D60=8,'OSNOVNI PODACI'!G10,IF(D60=9,'OSNOVNI PODACI'!G11,IF(D60=10,'OSNOVNI PODACI'!G12,IF(D60=11,'OSNOVNI PODACI'!G13,IF(D60=12,'OSNOVNI PODACI'!G14,IF(D60=13,'OSNOVNI PODACI'!G15,IF(D60=14,'OSNOVNI PODACI'!G16,IF(D60=15,'OSNOVNI PODACI'!G17,0)))))))))))))))</f>
        <v>20</v>
      </c>
      <c r="D60" s="61">
        <v>4</v>
      </c>
    </row>
    <row r="61" spans="1:9">
      <c r="A61" s="71">
        <v>4</v>
      </c>
      <c r="B61" s="37" t="str">
        <f t="shared" si="10"/>
        <v>GORNJI BOGIČEVCI</v>
      </c>
      <c r="C61" s="97">
        <f>IF(D61=1,'OSNOVNI PODACI'!G3,IF(D61=2,'OSNOVNI PODACI'!G4,IF(D61=3,'OSNOVNI PODACI'!G5,IF(D61=4,'OSNOVNI PODACI'!G6,IF(D61=5,'OSNOVNI PODACI'!G7,IF(D61=6,'OSNOVNI PODACI'!G8,IF(D61=7,'OSNOVNI PODACI'!G9,IF(D61=8,'OSNOVNI PODACI'!G10,IF(D61=9,'OSNOVNI PODACI'!G11,IF(D61=10,'OSNOVNI PODACI'!G12,IF(D61=11,'OSNOVNI PODACI'!G13,IF(D61=12,'OSNOVNI PODACI'!G14,IF(D61=13,'OSNOVNI PODACI'!G15,IF(D61=14,'OSNOVNI PODACI'!G16,IF(D61=15,'OSNOVNI PODACI'!G17,0)))))))))))))))</f>
        <v>10</v>
      </c>
      <c r="D61" s="61">
        <v>9</v>
      </c>
    </row>
    <row r="62" spans="1:9">
      <c r="A62" s="71">
        <v>5</v>
      </c>
      <c r="B62" s="37" t="str">
        <f t="shared" si="10"/>
        <v>PALJUV</v>
      </c>
      <c r="C62" s="97">
        <f>IF(D62=1,'OSNOVNI PODACI'!G3,IF(D62=2,'OSNOVNI PODACI'!G4,IF(D62=3,'OSNOVNI PODACI'!G5,IF(D62=4,'OSNOVNI PODACI'!G6,IF(D62=5,'OSNOVNI PODACI'!G7,IF(D62=6,'OSNOVNI PODACI'!G8,IF(D62=7,'OSNOVNI PODACI'!G9,IF(D62=8,'OSNOVNI PODACI'!G10,IF(D62=9,'OSNOVNI PODACI'!G11,IF(D62=10,'OSNOVNI PODACI'!G12,IF(D62=11,'OSNOVNI PODACI'!G13,IF(D62=12,'OSNOVNI PODACI'!G14,IF(D62=13,'OSNOVNI PODACI'!G15,IF(D62=14,'OSNOVNI PODACI'!G16,IF(D62=15,'OSNOVNI PODACI'!G17,0)))))))))))))))</f>
        <v>12</v>
      </c>
      <c r="D62" s="61">
        <v>8</v>
      </c>
    </row>
    <row r="63" spans="1:9">
      <c r="A63" s="71">
        <v>6</v>
      </c>
      <c r="B63" s="37" t="str">
        <f t="shared" si="10"/>
        <v>STAŽNJEVEC</v>
      </c>
      <c r="C63" s="97">
        <f>IF(D63=1,'OSNOVNI PODACI'!G3,IF(D63=2,'OSNOVNI PODACI'!G4,IF(D63=3,'OSNOVNI PODACI'!G5,IF(D63=4,'OSNOVNI PODACI'!G6,IF(D63=5,'OSNOVNI PODACI'!G7,IF(D63=6,'OSNOVNI PODACI'!G8,IF(D63=7,'OSNOVNI PODACI'!G9,IF(D63=8,'OSNOVNI PODACI'!G10,IF(D63=9,'OSNOVNI PODACI'!G11,IF(D63=10,'OSNOVNI PODACI'!G12,IF(D63=11,'OSNOVNI PODACI'!G13,IF(D63=12,'OSNOVNI PODACI'!G14,IF(D63=13,'OSNOVNI PODACI'!G15,IF(D63=14,'OSNOVNI PODACI'!G16,IF(D63=15,'OSNOVNI PODACI'!G17,0)))))))))))))))</f>
        <v>30</v>
      </c>
      <c r="D63" s="61">
        <v>1</v>
      </c>
    </row>
    <row r="64" spans="1:9">
      <c r="A64" s="71">
        <v>7</v>
      </c>
      <c r="B64" s="37" t="str">
        <f t="shared" si="10"/>
        <v>MARGEČAN</v>
      </c>
      <c r="C64" s="97">
        <f>IF(D64=1,'OSNOVNI PODACI'!G3,IF(D64=2,'OSNOVNI PODACI'!G4,IF(D64=3,'OSNOVNI PODACI'!G5,IF(D64=4,'OSNOVNI PODACI'!G6,IF(D64=5,'OSNOVNI PODACI'!G7,IF(D64=6,'OSNOVNI PODACI'!G8,IF(D64=7,'OSNOVNI PODACI'!G9,IF(D64=8,'OSNOVNI PODACI'!G10,IF(D64=9,'OSNOVNI PODACI'!G11,IF(D64=10,'OSNOVNI PODACI'!G12,IF(D64=11,'OSNOVNI PODACI'!G13,IF(D64=12,'OSNOVNI PODACI'!G14,IF(D64=13,'OSNOVNI PODACI'!G15,IF(D64=14,'OSNOVNI PODACI'!G16,IF(D64=15,'OSNOVNI PODACI'!G17,0)))))))))))))))</f>
        <v>23</v>
      </c>
      <c r="D64" s="61">
        <v>3</v>
      </c>
    </row>
    <row r="65" spans="1:9">
      <c r="A65" s="71">
        <v>8</v>
      </c>
      <c r="B65" s="37" t="str">
        <f t="shared" si="10"/>
        <v>POLJANA</v>
      </c>
      <c r="C65" s="97">
        <f>IF(D65=1,'OSNOVNI PODACI'!G3,IF(D65=2,'OSNOVNI PODACI'!G4,IF(D65=3,'OSNOVNI PODACI'!G5,IF(D65=4,'OSNOVNI PODACI'!G6,IF(D65=5,'OSNOVNI PODACI'!G7,IF(D65=6,'OSNOVNI PODACI'!G8,IF(D65=7,'OSNOVNI PODACI'!G9,IF(D65=8,'OSNOVNI PODACI'!G10,IF(D65=9,'OSNOVNI PODACI'!G11,IF(D65=10,'OSNOVNI PODACI'!G12,IF(D65=11,'OSNOVNI PODACI'!G13,IF(D65=12,'OSNOVNI PODACI'!G14,IF(D65=13,'OSNOVNI PODACI'!G15,IF(D65=14,'OSNOVNI PODACI'!G16,IF(D65=15,'OSNOVNI PODACI'!G17,0)))))))))))))))</f>
        <v>16</v>
      </c>
      <c r="D65" s="61">
        <v>6</v>
      </c>
    </row>
    <row r="66" spans="1:9">
      <c r="A66" s="71">
        <v>9</v>
      </c>
      <c r="B66" s="37" t="str">
        <f t="shared" si="10"/>
        <v>SALINOVEC</v>
      </c>
      <c r="C66" s="97">
        <f>IF(D66=1,'OSNOVNI PODACI'!G3,IF(D66=2,'OSNOVNI PODACI'!G4,IF(D66=3,'OSNOVNI PODACI'!G5,IF(D66=4,'OSNOVNI PODACI'!G6,IF(D66=5,'OSNOVNI PODACI'!G7,IF(D66=6,'OSNOVNI PODACI'!G8,IF(D66=7,'OSNOVNI PODACI'!G9,IF(D66=8,'OSNOVNI PODACI'!G10,IF(D66=9,'OSNOVNI PODACI'!G11,IF(D66=10,'OSNOVNI PODACI'!G12,IF(D66=11,'OSNOVNI PODACI'!G13,IF(D66=12,'OSNOVNI PODACI'!G14,IF(D66=13,'OSNOVNI PODACI'!G15,IF(D66=14,'OSNOVNI PODACI'!G16,IF(D66=15,'OSNOVNI PODACI'!G17,0)))))))))))))))</f>
        <v>25</v>
      </c>
      <c r="D66" s="61">
        <v>2</v>
      </c>
    </row>
    <row r="67" spans="1:9">
      <c r="A67" s="71">
        <v>10</v>
      </c>
      <c r="B67" s="37" t="str">
        <f t="shared" si="10"/>
        <v/>
      </c>
      <c r="C67" s="120">
        <f>IF(D67=1,'OSNOVNI PODACI'!G3,IF(D67=2,'OSNOVNI PODACI'!G4,IF(D67=3,'OSNOVNI PODACI'!G5,IF(D67=4,'OSNOVNI PODACI'!G6,IF(D67=5,'OSNOVNI PODACI'!G7,IF(D67=6,'OSNOVNI PODACI'!G8,IF(D67=7,'OSNOVNI PODACI'!G9,IF(D67=8,'OSNOVNI PODACI'!G10,IF(D67=9,'OSNOVNI PODACI'!G11,IF(D67=10,'OSNOVNI PODACI'!G12,IF(D67=11,'OSNOVNI PODACI'!G13,IF(D67=12,'OSNOVNI PODACI'!G14,IF(D67=13,'OSNOVNI PODACI'!G15,IF(D67=14,'OSNOVNI PODACI'!G16,IF(D67=15,'OSNOVNI PODACI'!G17,0)))))))))))))))</f>
        <v>0</v>
      </c>
      <c r="D67" s="61"/>
    </row>
    <row r="68" spans="1:9">
      <c r="A68" s="71">
        <v>11</v>
      </c>
      <c r="B68" s="37" t="str">
        <f t="shared" si="10"/>
        <v/>
      </c>
      <c r="C68" s="120">
        <f>IF(D68=1,'OSNOVNI PODACI'!G3,IF(D68=2,'OSNOVNI PODACI'!G4,IF(D68=3,'OSNOVNI PODACI'!G5,IF(D68=4,'OSNOVNI PODACI'!G6,IF(D68=5,'OSNOVNI PODACI'!G7,IF(D68=6,'OSNOVNI PODACI'!G8,IF(D68=7,'OSNOVNI PODACI'!G9,IF(D68=8,'OSNOVNI PODACI'!G10,IF(D68=9,'OSNOVNI PODACI'!G11,IF(D68=10,'OSNOVNI PODACI'!G12,IF(D68=11,'OSNOVNI PODACI'!G13,IF(D68=12,'OSNOVNI PODACI'!G14,IF(D68=13,'OSNOVNI PODACI'!G15,IF(D68=14,'OSNOVNI PODACI'!G16,IF(D68=15,'OSNOVNI PODACI'!G17,0)))))))))))))))</f>
        <v>0</v>
      </c>
      <c r="D68" s="61"/>
    </row>
    <row r="69" spans="1:9">
      <c r="A69" s="71">
        <v>12</v>
      </c>
      <c r="B69" s="37" t="str">
        <f t="shared" si="10"/>
        <v/>
      </c>
      <c r="C69" s="120">
        <f>IF(D69=1,'OSNOVNI PODACI'!G3,IF(D69=2,'OSNOVNI PODACI'!G4,IF(D69=3,'OSNOVNI PODACI'!G5,IF(D69=4,'OSNOVNI PODACI'!G6,IF(D69=5,'OSNOVNI PODACI'!G7,IF(D69=6,'OSNOVNI PODACI'!G8,IF(D69=7,'OSNOVNI PODACI'!G9,IF(D69=8,'OSNOVNI PODACI'!G10,IF(D69=9,'OSNOVNI PODACI'!G11,IF(D69=10,'OSNOVNI PODACI'!G12,IF(D69=11,'OSNOVNI PODACI'!G13,IF(D69=12,'OSNOVNI PODACI'!G14,IF(D69=13,'OSNOVNI PODACI'!G15,IF(D69=14,'OSNOVNI PODACI'!G16,IF(D69=15,'OSNOVNI PODACI'!G17,0)))))))))))))))</f>
        <v>0</v>
      </c>
      <c r="D69" s="61"/>
    </row>
    <row r="70" spans="1:9">
      <c r="A70" s="71">
        <v>13</v>
      </c>
      <c r="B70" s="37" t="str">
        <f t="shared" si="10"/>
        <v/>
      </c>
      <c r="C70" s="120">
        <f>IF(D70=1,'OSNOVNI PODACI'!G3,IF(D70=2,'OSNOVNI PODACI'!G4,IF(D70=3,'OSNOVNI PODACI'!G5,IF(D70=4,'OSNOVNI PODACI'!G6,IF(D70=5,'OSNOVNI PODACI'!G7,IF(D70=6,'OSNOVNI PODACI'!G8,IF(D70=7,'OSNOVNI PODACI'!G9,IF(D70=8,'OSNOVNI PODACI'!G10,IF(D70=9,'OSNOVNI PODACI'!G11,IF(D70=10,'OSNOVNI PODACI'!G12,IF(D70=11,'OSNOVNI PODACI'!G13,IF(D70=12,'OSNOVNI PODACI'!G14,IF(D70=13,'OSNOVNI PODACI'!G15,IF(D70=14,'OSNOVNI PODACI'!G16,IF(D70=15,'OSNOVNI PODACI'!G17,0)))))))))))))))</f>
        <v>0</v>
      </c>
      <c r="D70" s="61"/>
    </row>
    <row r="71" spans="1:9">
      <c r="A71" s="71">
        <v>14</v>
      </c>
      <c r="B71" s="37" t="str">
        <f t="shared" si="10"/>
        <v/>
      </c>
      <c r="C71" s="120">
        <f>IF(D71=1,'OSNOVNI PODACI'!G3,IF(D71=2,'OSNOVNI PODACI'!G4,IF(D71=3,'OSNOVNI PODACI'!G5,IF(D71=4,'OSNOVNI PODACI'!G6,IF(D71=5,'OSNOVNI PODACI'!G7,IF(D71=6,'OSNOVNI PODACI'!G8,IF(D71=7,'OSNOVNI PODACI'!G9,IF(D71=8,'OSNOVNI PODACI'!G10,IF(D71=9,'OSNOVNI PODACI'!G11,IF(D71=10,'OSNOVNI PODACI'!G12,IF(D71=11,'OSNOVNI PODACI'!G13,IF(D71=12,'OSNOVNI PODACI'!G14,IF(D71=13,'OSNOVNI PODACI'!G15,IF(D71=14,'OSNOVNI PODACI'!G16,IF(D71=15,'OSNOVNI PODACI'!G17,0)))))))))))))))</f>
        <v>0</v>
      </c>
      <c r="D71" s="61"/>
    </row>
    <row r="72" spans="1:9">
      <c r="A72" s="71">
        <v>15</v>
      </c>
      <c r="B72" s="37" t="str">
        <f t="shared" si="10"/>
        <v/>
      </c>
      <c r="C72" s="120">
        <f>IF(D72=1,'OSNOVNI PODACI'!G3,IF(D72=2,'OSNOVNI PODACI'!G4,IF(D72=3,'OSNOVNI PODACI'!G5,IF(D72=4,'OSNOVNI PODACI'!G6,IF(D72=5,'OSNOVNI PODACI'!G7,IF(D72=6,'OSNOVNI PODACI'!G8,IF(D72=7,'OSNOVNI PODACI'!G9,IF(D72=8,'OSNOVNI PODACI'!G10,IF(D72=9,'OSNOVNI PODACI'!G11,IF(D72=10,'OSNOVNI PODACI'!G12,IF(D72=11,'OSNOVNI PODACI'!G13,IF(D72=12,'OSNOVNI PODACI'!G14,IF(D72=13,'OSNOVNI PODACI'!G15,IF(D72=14,'OSNOVNI PODACI'!G16,IF(D72=15,'OSNOVNI PODACI'!G17,0)))))))))))))))</f>
        <v>0</v>
      </c>
      <c r="D72" s="61"/>
    </row>
    <row r="75" spans="1:9" ht="18.75">
      <c r="A75" s="158" t="str">
        <f>'OSNOVNI PODACI'!B33</f>
        <v>POTEZANJE UŽETA  - ŽENSKE</v>
      </c>
      <c r="B75" s="158"/>
      <c r="C75" s="158"/>
      <c r="D75" s="158"/>
      <c r="E75" s="158"/>
      <c r="F75" s="158"/>
      <c r="G75" s="158"/>
      <c r="H75" s="158"/>
      <c r="I75" s="158"/>
    </row>
    <row r="76" spans="1:9">
      <c r="A76" s="14"/>
      <c r="B76" s="144" t="s">
        <v>59</v>
      </c>
      <c r="C76" s="144"/>
      <c r="D76" s="144" t="s">
        <v>60</v>
      </c>
      <c r="E76" s="144"/>
      <c r="F76" s="144" t="s">
        <v>61</v>
      </c>
      <c r="G76" s="144"/>
      <c r="H76" s="144" t="s">
        <v>64</v>
      </c>
      <c r="I76" s="144"/>
    </row>
    <row r="77" spans="1:9">
      <c r="A77" s="14" t="s">
        <v>0</v>
      </c>
      <c r="B77" s="14" t="s">
        <v>1</v>
      </c>
      <c r="C77" s="14" t="s">
        <v>57</v>
      </c>
      <c r="D77" s="14" t="s">
        <v>1</v>
      </c>
      <c r="E77" s="14" t="s">
        <v>58</v>
      </c>
      <c r="F77" s="14" t="s">
        <v>1</v>
      </c>
      <c r="G77" s="14" t="s">
        <v>62</v>
      </c>
      <c r="H77" s="14" t="s">
        <v>1</v>
      </c>
      <c r="I77" s="14" t="s">
        <v>63</v>
      </c>
    </row>
    <row r="78" spans="1:9">
      <c r="A78" s="71">
        <v>1</v>
      </c>
      <c r="B78" s="72" t="str">
        <f>IF('OSNOVNI PODACI'!B3&gt;"",'OSNOVNI PODACI'!B3,"")</f>
        <v>ČRNEC</v>
      </c>
      <c r="C78" s="4"/>
      <c r="D78" s="35" t="str">
        <f>IF(C78="DA",B78,"")</f>
        <v/>
      </c>
      <c r="E78" s="4"/>
      <c r="F78" s="35" t="str">
        <f>IF(E78="DA",B78,"")</f>
        <v/>
      </c>
      <c r="G78" s="4"/>
      <c r="H78" s="35" t="str">
        <f>IF(G78="DA",B78,"")</f>
        <v/>
      </c>
      <c r="I78" s="4"/>
    </row>
    <row r="79" spans="1:9">
      <c r="A79" s="71">
        <v>2</v>
      </c>
      <c r="B79" s="72" t="str">
        <f>IF('OSNOVNI PODACI'!B4&gt;"",'OSNOVNI PODACI'!B4,"")</f>
        <v>JALKOVEC</v>
      </c>
      <c r="C79" s="4"/>
      <c r="D79" s="36" t="str">
        <f>IF(C79="DA",B79,"")</f>
        <v/>
      </c>
      <c r="E79" s="34"/>
      <c r="F79" s="35" t="str">
        <f t="shared" ref="F79:F92" si="11">IF(E79="DA",B79,"")</f>
        <v/>
      </c>
      <c r="G79" s="4"/>
      <c r="H79" s="35" t="str">
        <f t="shared" ref="H79:H92" si="12">IF(G79="DA",B79,"")</f>
        <v/>
      </c>
      <c r="I79" s="4"/>
    </row>
    <row r="80" spans="1:9">
      <c r="A80" s="71">
        <v>3</v>
      </c>
      <c r="B80" s="72" t="str">
        <f>IF('OSNOVNI PODACI'!B5&gt;"",'OSNOVNI PODACI'!B5,"")</f>
        <v>LANČIĆ</v>
      </c>
      <c r="C80" s="4"/>
      <c r="D80" s="36"/>
      <c r="E80" s="34"/>
      <c r="F80" s="35" t="str">
        <f t="shared" si="11"/>
        <v/>
      </c>
      <c r="G80" s="4"/>
      <c r="H80" s="35" t="str">
        <f t="shared" si="12"/>
        <v/>
      </c>
      <c r="I80" s="4"/>
    </row>
    <row r="81" spans="1:9">
      <c r="A81" s="71">
        <v>4</v>
      </c>
      <c r="B81" s="72" t="str">
        <f>IF('OSNOVNI PODACI'!B6&gt;"",'OSNOVNI PODACI'!B6,"")</f>
        <v>GORNJI BOGIČEVCI</v>
      </c>
      <c r="C81" s="4"/>
      <c r="D81" s="35" t="str">
        <f>IF(C81="DA",B81,"")</f>
        <v/>
      </c>
      <c r="E81" s="4"/>
      <c r="F81" s="35" t="str">
        <f t="shared" si="11"/>
        <v/>
      </c>
      <c r="G81" s="4"/>
      <c r="H81" s="35" t="str">
        <f t="shared" si="12"/>
        <v/>
      </c>
      <c r="I81" s="4"/>
    </row>
    <row r="82" spans="1:9">
      <c r="A82" s="71">
        <v>5</v>
      </c>
      <c r="B82" s="72" t="str">
        <f>IF('OSNOVNI PODACI'!B7&gt;"",'OSNOVNI PODACI'!B7,"")</f>
        <v>PALJUV</v>
      </c>
      <c r="C82" s="4"/>
      <c r="D82" s="36" t="str">
        <f>IF(C82="DA",B82,"")</f>
        <v/>
      </c>
      <c r="E82" s="34"/>
      <c r="F82" s="35" t="str">
        <f t="shared" si="11"/>
        <v/>
      </c>
      <c r="G82" s="4"/>
      <c r="H82" s="35" t="str">
        <f t="shared" si="12"/>
        <v/>
      </c>
      <c r="I82" s="4"/>
    </row>
    <row r="83" spans="1:9">
      <c r="A83" s="71">
        <v>6</v>
      </c>
      <c r="B83" s="72" t="str">
        <f>IF('OSNOVNI PODACI'!B8&gt;"",'OSNOVNI PODACI'!B8,"")</f>
        <v>STAŽNJEVEC</v>
      </c>
      <c r="C83" s="4"/>
      <c r="D83" s="35" t="str">
        <f>IF(C83="DA",B83,"")</f>
        <v/>
      </c>
      <c r="E83" s="4"/>
      <c r="F83" s="35" t="str">
        <f t="shared" si="11"/>
        <v/>
      </c>
      <c r="G83" s="4"/>
      <c r="H83" s="35" t="str">
        <f t="shared" si="12"/>
        <v/>
      </c>
      <c r="I83" s="4"/>
    </row>
    <row r="84" spans="1:9">
      <c r="A84" s="71">
        <v>7</v>
      </c>
      <c r="B84" s="72" t="str">
        <f>IF('OSNOVNI PODACI'!B9&gt;"",'OSNOVNI PODACI'!B9,"")</f>
        <v>MARGEČAN</v>
      </c>
      <c r="C84" s="4"/>
      <c r="D84" s="35" t="str">
        <f>IF(C84="DA",B84,"")</f>
        <v/>
      </c>
      <c r="E84" s="4"/>
      <c r="F84" s="35" t="str">
        <f t="shared" si="11"/>
        <v/>
      </c>
      <c r="G84" s="4"/>
      <c r="H84" s="35" t="str">
        <f t="shared" si="12"/>
        <v/>
      </c>
      <c r="I84" s="4"/>
    </row>
    <row r="85" spans="1:9">
      <c r="A85" s="71">
        <v>8</v>
      </c>
      <c r="B85" s="72" t="str">
        <f>IF('OSNOVNI PODACI'!B10&gt;"",'OSNOVNI PODACI'!B10,"")</f>
        <v>POLJANA</v>
      </c>
      <c r="C85" s="4"/>
      <c r="D85" s="36" t="str">
        <f>IF(C85="DA",B85,"")</f>
        <v/>
      </c>
      <c r="E85" s="34"/>
      <c r="F85" s="35" t="str">
        <f t="shared" si="11"/>
        <v/>
      </c>
      <c r="G85" s="4"/>
      <c r="H85" s="35" t="str">
        <f t="shared" si="12"/>
        <v/>
      </c>
      <c r="I85" s="4"/>
    </row>
    <row r="86" spans="1:9">
      <c r="A86" s="71">
        <v>9</v>
      </c>
      <c r="B86" s="72" t="str">
        <f>IF('OSNOVNI PODACI'!B11&gt;"",'OSNOVNI PODACI'!B11,"")</f>
        <v>SALINOVEC</v>
      </c>
      <c r="C86" s="4"/>
      <c r="D86" s="36"/>
      <c r="E86" s="34"/>
      <c r="F86" s="35" t="str">
        <f t="shared" si="11"/>
        <v/>
      </c>
      <c r="G86" s="4"/>
      <c r="H86" s="35" t="str">
        <f t="shared" si="12"/>
        <v/>
      </c>
      <c r="I86" s="4"/>
    </row>
    <row r="87" spans="1:9">
      <c r="A87" s="71">
        <v>10</v>
      </c>
      <c r="B87" s="72" t="str">
        <f>IF('OSNOVNI PODACI'!B12&gt;"",'OSNOVNI PODACI'!B12,"")</f>
        <v/>
      </c>
      <c r="C87" s="4"/>
      <c r="D87" s="35" t="str">
        <f>IF(C87="DA",B87,"")</f>
        <v/>
      </c>
      <c r="E87" s="4"/>
      <c r="F87" s="35" t="str">
        <f t="shared" si="11"/>
        <v/>
      </c>
      <c r="G87" s="4"/>
      <c r="H87" s="35" t="str">
        <f t="shared" si="12"/>
        <v/>
      </c>
      <c r="I87" s="4"/>
    </row>
    <row r="88" spans="1:9">
      <c r="A88" s="71">
        <v>11</v>
      </c>
      <c r="B88" s="72" t="str">
        <f>IF('OSNOVNI PODACI'!B13&gt;"",'OSNOVNI PODACI'!B13,"")</f>
        <v/>
      </c>
      <c r="C88" s="4"/>
      <c r="D88" s="35" t="str">
        <f>IF(C88="DA",B88,"")</f>
        <v/>
      </c>
      <c r="E88" s="4"/>
      <c r="F88" s="35" t="str">
        <f t="shared" si="11"/>
        <v/>
      </c>
      <c r="G88" s="4"/>
      <c r="H88" s="35" t="str">
        <f t="shared" si="12"/>
        <v/>
      </c>
      <c r="I88" s="4"/>
    </row>
    <row r="89" spans="1:9">
      <c r="A89" s="71">
        <v>12</v>
      </c>
      <c r="B89" s="72" t="str">
        <f>IF('OSNOVNI PODACI'!B14&gt;"",'OSNOVNI PODACI'!B14,"")</f>
        <v/>
      </c>
      <c r="C89" s="4"/>
      <c r="D89" s="36" t="str">
        <f>IF(C89="DA",B89,"")</f>
        <v/>
      </c>
      <c r="E89" s="34"/>
      <c r="F89" s="35" t="str">
        <f t="shared" si="11"/>
        <v/>
      </c>
      <c r="G89" s="4"/>
      <c r="H89" s="35" t="str">
        <f t="shared" si="12"/>
        <v/>
      </c>
      <c r="I89" s="4"/>
    </row>
    <row r="90" spans="1:9">
      <c r="A90" s="71">
        <v>13</v>
      </c>
      <c r="B90" s="72" t="str">
        <f>IF('OSNOVNI PODACI'!B15&gt;"",'OSNOVNI PODACI'!B15,"")</f>
        <v/>
      </c>
      <c r="C90" s="4"/>
      <c r="D90" s="36"/>
      <c r="E90" s="34"/>
      <c r="F90" s="35" t="str">
        <f t="shared" si="11"/>
        <v/>
      </c>
      <c r="G90" s="4"/>
      <c r="H90" s="35" t="str">
        <f t="shared" si="12"/>
        <v/>
      </c>
      <c r="I90" s="4"/>
    </row>
    <row r="91" spans="1:9">
      <c r="A91" s="71">
        <v>14</v>
      </c>
      <c r="B91" s="72" t="str">
        <f>IF('OSNOVNI PODACI'!B16&gt;"",'OSNOVNI PODACI'!B16,"")</f>
        <v/>
      </c>
      <c r="C91" s="4"/>
      <c r="D91" s="35" t="str">
        <f>IF(C91="DA",B91,"")</f>
        <v/>
      </c>
      <c r="E91" s="4"/>
      <c r="F91" s="35" t="str">
        <f t="shared" si="11"/>
        <v/>
      </c>
      <c r="G91" s="4"/>
      <c r="H91" s="35" t="str">
        <f t="shared" si="12"/>
        <v/>
      </c>
      <c r="I91" s="4"/>
    </row>
    <row r="92" spans="1:9">
      <c r="A92" s="71">
        <v>15</v>
      </c>
      <c r="B92" s="72" t="str">
        <f>IF('OSNOVNI PODACI'!B17&gt;"",'OSNOVNI PODACI'!B17,"")</f>
        <v/>
      </c>
      <c r="C92" s="4"/>
      <c r="D92" s="35" t="str">
        <f>IF(C92="DA",B92,"")</f>
        <v/>
      </c>
      <c r="E92" s="4"/>
      <c r="F92" s="35" t="str">
        <f t="shared" si="11"/>
        <v/>
      </c>
      <c r="G92" s="4"/>
      <c r="H92" s="35" t="str">
        <f t="shared" si="12"/>
        <v/>
      </c>
      <c r="I92" s="4"/>
    </row>
    <row r="94" spans="1:9">
      <c r="A94" s="14" t="s">
        <v>0</v>
      </c>
      <c r="B94" s="14" t="s">
        <v>1</v>
      </c>
      <c r="C94" s="14" t="s">
        <v>52</v>
      </c>
      <c r="D94" s="39" t="s">
        <v>72</v>
      </c>
    </row>
    <row r="95" spans="1:9">
      <c r="A95" s="71">
        <v>1</v>
      </c>
      <c r="B95" s="37" t="str">
        <f>B78</f>
        <v>ČRNEC</v>
      </c>
      <c r="C95" s="97">
        <f>IF(D95=1,'OSNOVNI PODACI'!G3,IF(D95=2,'OSNOVNI PODACI'!G4,IF(D95=3,'OSNOVNI PODACI'!G5,IF(D95=4,'OSNOVNI PODACI'!G6,IF(D95=5,'OSNOVNI PODACI'!G7,IF(D95=6,'OSNOVNI PODACI'!G8,IF(D95=7,'OSNOVNI PODACI'!G9,IF(D95=8,'OSNOVNI PODACI'!G10,IF(D95=9,'OSNOVNI PODACI'!G11,IF(D95=10,'OSNOVNI PODACI'!G12,IF(D95=11,'OSNOVNI PODACI'!G13,IF(D95=12,'OSNOVNI PODACI'!G14,IF(D95=13,'OSNOVNI PODACI'!G15,IF(D95=14,'OSNOVNI PODACI'!G16,IF(D95=15,'OSNOVNI PODACI'!G17,0)))))))))))))))</f>
        <v>12</v>
      </c>
      <c r="D95" s="40">
        <v>8</v>
      </c>
    </row>
    <row r="96" spans="1:9">
      <c r="A96" s="71">
        <v>2</v>
      </c>
      <c r="B96" s="37" t="str">
        <f t="shared" ref="B96:B109" si="13">B79</f>
        <v>JALKOVEC</v>
      </c>
      <c r="C96" s="97">
        <f>IF(D96=1,'OSNOVNI PODACI'!G3,IF(D96=2,'OSNOVNI PODACI'!G4,IF(D96=3,'OSNOVNI PODACI'!G5,IF(D96=4,'OSNOVNI PODACI'!G6,IF(D96=5,'OSNOVNI PODACI'!G7,IF(D96=6,'OSNOVNI PODACI'!G8,IF(D96=7,'OSNOVNI PODACI'!G9,IF(D96=8,'OSNOVNI PODACI'!G10,IF(D96=9,'OSNOVNI PODACI'!G11,IF(D96=10,'OSNOVNI PODACI'!G12,IF(D96=11,'OSNOVNI PODACI'!G13,IF(D96=12,'OSNOVNI PODACI'!G14,IF(D96=13,'OSNOVNI PODACI'!G15,IF(D96=14,'OSNOVNI PODACI'!G16,IF(D96=15,'OSNOVNI PODACI'!G17,0)))))))))))))))</f>
        <v>10</v>
      </c>
      <c r="D96" s="40">
        <v>9</v>
      </c>
    </row>
    <row r="97" spans="1:9">
      <c r="A97" s="71">
        <v>3</v>
      </c>
      <c r="B97" s="37" t="str">
        <f t="shared" si="13"/>
        <v>LANČIĆ</v>
      </c>
      <c r="C97" s="97">
        <f>IF(D97=1,'OSNOVNI PODACI'!G3,IF(D97=2,'OSNOVNI PODACI'!G4,IF(D97=3,'OSNOVNI PODACI'!G5,IF(D97=4,'OSNOVNI PODACI'!G6,IF(D97=5,'OSNOVNI PODACI'!G7,IF(D97=6,'OSNOVNI PODACI'!G8,IF(D97=7,'OSNOVNI PODACI'!G9,IF(D97=8,'OSNOVNI PODACI'!G10,IF(D97=9,'OSNOVNI PODACI'!G11,IF(D97=10,'OSNOVNI PODACI'!G12,IF(D97=11,'OSNOVNI PODACI'!G13,IF(D97=12,'OSNOVNI PODACI'!G14,IF(D97=13,'OSNOVNI PODACI'!G15,IF(D97=14,'OSNOVNI PODACI'!G16,IF(D97=15,'OSNOVNI PODACI'!G17,0)))))))))))))))</f>
        <v>18</v>
      </c>
      <c r="D97" s="40">
        <v>5</v>
      </c>
    </row>
    <row r="98" spans="1:9">
      <c r="A98" s="71">
        <v>4</v>
      </c>
      <c r="B98" s="37" t="str">
        <f t="shared" si="13"/>
        <v>GORNJI BOGIČEVCI</v>
      </c>
      <c r="C98" s="97">
        <f>IF(D98=1,'OSNOVNI PODACI'!G3,IF(D98=2,'OSNOVNI PODACI'!G4,IF(D98=3,'OSNOVNI PODACI'!G5,IF(D98=4,'OSNOVNI PODACI'!G6,IF(D98=5,'OSNOVNI PODACI'!G7,IF(D98=6,'OSNOVNI PODACI'!G8,IF(D98=7,'OSNOVNI PODACI'!G9,IF(D98=8,'OSNOVNI PODACI'!G10,IF(D98=9,'OSNOVNI PODACI'!G11,IF(D98=10,'OSNOVNI PODACI'!G12,IF(D98=11,'OSNOVNI PODACI'!G13,IF(D98=12,'OSNOVNI PODACI'!G14,IF(D98=13,'OSNOVNI PODACI'!G15,IF(D98=14,'OSNOVNI PODACI'!G16,IF(D98=15,'OSNOVNI PODACI'!G17,0)))))))))))))))</f>
        <v>25</v>
      </c>
      <c r="D98" s="40">
        <v>2</v>
      </c>
    </row>
    <row r="99" spans="1:9">
      <c r="A99" s="71">
        <v>5</v>
      </c>
      <c r="B99" s="37" t="str">
        <f t="shared" si="13"/>
        <v>PALJUV</v>
      </c>
      <c r="C99" s="97">
        <f>IF(D99=1,'OSNOVNI PODACI'!G3,IF(D99=2,'OSNOVNI PODACI'!G4,IF(D99=3,'OSNOVNI PODACI'!G5,IF(D99=4,'OSNOVNI PODACI'!G6,IF(D99=5,'OSNOVNI PODACI'!G7,IF(D99=6,'OSNOVNI PODACI'!G8,IF(D99=7,'OSNOVNI PODACI'!G9,IF(D99=8,'OSNOVNI PODACI'!G10,IF(D99=9,'OSNOVNI PODACI'!G11,IF(D99=10,'OSNOVNI PODACI'!G12,IF(D99=11,'OSNOVNI PODACI'!G13,IF(D99=12,'OSNOVNI PODACI'!G14,IF(D99=13,'OSNOVNI PODACI'!G15,IF(D99=14,'OSNOVNI PODACI'!G16,IF(D99=15,'OSNOVNI PODACI'!G17,0)))))))))))))))</f>
        <v>14</v>
      </c>
      <c r="D99" s="40">
        <v>7</v>
      </c>
    </row>
    <row r="100" spans="1:9">
      <c r="A100" s="71">
        <v>6</v>
      </c>
      <c r="B100" s="37" t="str">
        <f t="shared" si="13"/>
        <v>STAŽNJEVEC</v>
      </c>
      <c r="C100" s="97">
        <f>IF(D100=1,'OSNOVNI PODACI'!G3,IF(D100=2,'OSNOVNI PODACI'!G4,IF(D100=3,'OSNOVNI PODACI'!G5,IF(D100=4,'OSNOVNI PODACI'!G6,IF(D100=5,'OSNOVNI PODACI'!G7,IF(D100=6,'OSNOVNI PODACI'!G8,IF(D100=7,'OSNOVNI PODACI'!G9,IF(D100=8,'OSNOVNI PODACI'!G10,IF(D100=9,'OSNOVNI PODACI'!G11,IF(D100=10,'OSNOVNI PODACI'!G12,IF(D100=11,'OSNOVNI PODACI'!G13,IF(D100=12,'OSNOVNI PODACI'!G14,IF(D100=13,'OSNOVNI PODACI'!G15,IF(D100=14,'OSNOVNI PODACI'!G16,IF(D100=15,'OSNOVNI PODACI'!G17,0)))))))))))))))</f>
        <v>30</v>
      </c>
      <c r="D100" s="40">
        <v>1</v>
      </c>
    </row>
    <row r="101" spans="1:9">
      <c r="A101" s="71">
        <v>7</v>
      </c>
      <c r="B101" s="37" t="str">
        <f t="shared" si="13"/>
        <v>MARGEČAN</v>
      </c>
      <c r="C101" s="97">
        <f>IF(D101=1,'OSNOVNI PODACI'!G3,IF(D101=2,'OSNOVNI PODACI'!G4,IF(D101=3,'OSNOVNI PODACI'!G5,IF(D101=4,'OSNOVNI PODACI'!G6,IF(D101=5,'OSNOVNI PODACI'!G7,IF(D101=6,'OSNOVNI PODACI'!G8,IF(D101=7,'OSNOVNI PODACI'!G9,IF(D101=8,'OSNOVNI PODACI'!G10,IF(D101=9,'OSNOVNI PODACI'!G11,IF(D101=10,'OSNOVNI PODACI'!G12,IF(D101=11,'OSNOVNI PODACI'!G13,IF(D101=12,'OSNOVNI PODACI'!G14,IF(D101=13,'OSNOVNI PODACI'!G15,IF(D101=14,'OSNOVNI PODACI'!G16,IF(D101=15,'OSNOVNI PODACI'!G17,0)))))))))))))))</f>
        <v>23</v>
      </c>
      <c r="D101" s="40">
        <v>3</v>
      </c>
    </row>
    <row r="102" spans="1:9">
      <c r="A102" s="71">
        <v>8</v>
      </c>
      <c r="B102" s="37" t="str">
        <f t="shared" si="13"/>
        <v>POLJANA</v>
      </c>
      <c r="C102" s="97">
        <f>IF(D102=1,'OSNOVNI PODACI'!G3,IF(D102=2,'OSNOVNI PODACI'!G4,IF(D102=3,'OSNOVNI PODACI'!G5,IF(D102=4,'OSNOVNI PODACI'!G6,IF(D102=5,'OSNOVNI PODACI'!G7,IF(D102=6,'OSNOVNI PODACI'!G8,IF(D102=7,'OSNOVNI PODACI'!G9,IF(D102=8,'OSNOVNI PODACI'!G10,IF(D102=9,'OSNOVNI PODACI'!G11,IF(D102=10,'OSNOVNI PODACI'!G12,IF(D102=11,'OSNOVNI PODACI'!G13,IF(D102=12,'OSNOVNI PODACI'!G14,IF(D102=13,'OSNOVNI PODACI'!G15,IF(D102=14,'OSNOVNI PODACI'!G16,IF(D102=15,'OSNOVNI PODACI'!G17,0)))))))))))))))</f>
        <v>16</v>
      </c>
      <c r="D102" s="40">
        <v>6</v>
      </c>
    </row>
    <row r="103" spans="1:9">
      <c r="A103" s="71">
        <v>9</v>
      </c>
      <c r="B103" s="37" t="str">
        <f t="shared" si="13"/>
        <v>SALINOVEC</v>
      </c>
      <c r="C103" s="97">
        <f>IF(D103=1,'OSNOVNI PODACI'!G3,IF(D103=2,'OSNOVNI PODACI'!G4,IF(D103=3,'OSNOVNI PODACI'!G5,IF(D103=4,'OSNOVNI PODACI'!G6,IF(D103=5,'OSNOVNI PODACI'!G7,IF(D103=6,'OSNOVNI PODACI'!G8,IF(D103=7,'OSNOVNI PODACI'!G9,IF(D103=8,'OSNOVNI PODACI'!G10,IF(D103=9,'OSNOVNI PODACI'!G11,IF(D103=10,'OSNOVNI PODACI'!G12,IF(D103=11,'OSNOVNI PODACI'!G13,IF(D103=12,'OSNOVNI PODACI'!G14,IF(D103=13,'OSNOVNI PODACI'!G15,IF(D103=14,'OSNOVNI PODACI'!G16,IF(D103=15,'OSNOVNI PODACI'!G17,0)))))))))))))))</f>
        <v>20</v>
      </c>
      <c r="D103" s="40">
        <v>4</v>
      </c>
    </row>
    <row r="104" spans="1:9">
      <c r="A104" s="71">
        <v>10</v>
      </c>
      <c r="B104" s="37" t="str">
        <f t="shared" si="13"/>
        <v/>
      </c>
      <c r="C104" s="120">
        <f>IF(D104=1,'OSNOVNI PODACI'!G3,IF(D104=2,'OSNOVNI PODACI'!G4,IF(D104=3,'OSNOVNI PODACI'!G5,IF(D104=4,'OSNOVNI PODACI'!G6,IF(D104=5,'OSNOVNI PODACI'!G7,IF(D104=6,'OSNOVNI PODACI'!G8,IF(D104=7,'OSNOVNI PODACI'!G9,IF(D104=8,'OSNOVNI PODACI'!G10,IF(D104=9,'OSNOVNI PODACI'!G11,IF(D104=10,'OSNOVNI PODACI'!G12,IF(D104=11,'OSNOVNI PODACI'!G13,IF(D104=12,'OSNOVNI PODACI'!G14,IF(D104=13,'OSNOVNI PODACI'!G15,IF(D104=14,'OSNOVNI PODACI'!G16,IF(D104=15,'OSNOVNI PODACI'!G17,0)))))))))))))))</f>
        <v>0</v>
      </c>
      <c r="D104" s="40"/>
    </row>
    <row r="105" spans="1:9">
      <c r="A105" s="71">
        <v>11</v>
      </c>
      <c r="B105" s="37" t="str">
        <f t="shared" si="13"/>
        <v/>
      </c>
      <c r="C105" s="120">
        <f>IF(D105=1,'OSNOVNI PODACI'!G3,IF(D105=2,'OSNOVNI PODACI'!G4,IF(D105=3,'OSNOVNI PODACI'!G5,IF(D105=4,'OSNOVNI PODACI'!G6,IF(D105=5,'OSNOVNI PODACI'!G7,IF(D105=6,'OSNOVNI PODACI'!G8,IF(D105=7,'OSNOVNI PODACI'!G9,IF(D105=8,'OSNOVNI PODACI'!G10,IF(D105=9,'OSNOVNI PODACI'!G11,IF(D105=10,'OSNOVNI PODACI'!G12,IF(D105=11,'OSNOVNI PODACI'!G13,IF(D105=12,'OSNOVNI PODACI'!G14,IF(D105=13,'OSNOVNI PODACI'!G15,IF(D105=14,'OSNOVNI PODACI'!G16,IF(D105=15,'OSNOVNI PODACI'!G17,0)))))))))))))))</f>
        <v>0</v>
      </c>
      <c r="D105" s="40"/>
    </row>
    <row r="106" spans="1:9">
      <c r="A106" s="71">
        <v>12</v>
      </c>
      <c r="B106" s="37" t="str">
        <f t="shared" si="13"/>
        <v/>
      </c>
      <c r="C106" s="120">
        <f>IF(D106=1,'OSNOVNI PODACI'!G3,IF(D106=2,'OSNOVNI PODACI'!G4,IF(D106=3,'OSNOVNI PODACI'!G5,IF(D106=4,'OSNOVNI PODACI'!G6,IF(D106=5,'OSNOVNI PODACI'!G7,IF(D106=6,'OSNOVNI PODACI'!G8,IF(D106=7,'OSNOVNI PODACI'!G9,IF(D106=8,'OSNOVNI PODACI'!G10,IF(D106=9,'OSNOVNI PODACI'!G11,IF(D106=10,'OSNOVNI PODACI'!G12,IF(D106=11,'OSNOVNI PODACI'!G13,IF(D106=12,'OSNOVNI PODACI'!G14,IF(D106=13,'OSNOVNI PODACI'!G15,IF(D106=14,'OSNOVNI PODACI'!G16,IF(D106=15,'OSNOVNI PODACI'!G17,0)))))))))))))))</f>
        <v>0</v>
      </c>
      <c r="D106" s="40"/>
    </row>
    <row r="107" spans="1:9">
      <c r="A107" s="71">
        <v>13</v>
      </c>
      <c r="B107" s="37" t="str">
        <f t="shared" si="13"/>
        <v/>
      </c>
      <c r="C107" s="120">
        <f>IF(D107=1,'OSNOVNI PODACI'!G3,IF(D107=2,'OSNOVNI PODACI'!G4,IF(D107=3,'OSNOVNI PODACI'!G5,IF(D107=4,'OSNOVNI PODACI'!G6,IF(D107=5,'OSNOVNI PODACI'!G7,IF(D107=6,'OSNOVNI PODACI'!G8,IF(D107=7,'OSNOVNI PODACI'!G9,IF(D107=8,'OSNOVNI PODACI'!G10,IF(D107=9,'OSNOVNI PODACI'!G11,IF(D107=10,'OSNOVNI PODACI'!G12,IF(D107=11,'OSNOVNI PODACI'!G13,IF(D107=12,'OSNOVNI PODACI'!G14,IF(D107=13,'OSNOVNI PODACI'!G15,IF(D107=14,'OSNOVNI PODACI'!G16,IF(D107=15,'OSNOVNI PODACI'!G17,0)))))))))))))))</f>
        <v>0</v>
      </c>
      <c r="D107" s="40"/>
    </row>
    <row r="108" spans="1:9">
      <c r="A108" s="71">
        <v>14</v>
      </c>
      <c r="B108" s="37" t="str">
        <f t="shared" si="13"/>
        <v/>
      </c>
      <c r="C108" s="120">
        <f>IF(D108=1,'OSNOVNI PODACI'!G3,IF(D108=2,'OSNOVNI PODACI'!G4,IF(D108=3,'OSNOVNI PODACI'!G5,IF(D108=4,'OSNOVNI PODACI'!G6,IF(D108=5,'OSNOVNI PODACI'!G7,IF(D108=6,'OSNOVNI PODACI'!G8,IF(D108=7,'OSNOVNI PODACI'!G9,IF(D108=8,'OSNOVNI PODACI'!G10,IF(D108=9,'OSNOVNI PODACI'!G11,IF(D108=10,'OSNOVNI PODACI'!G12,IF(D108=11,'OSNOVNI PODACI'!G13,IF(D108=12,'OSNOVNI PODACI'!G14,IF(D108=13,'OSNOVNI PODACI'!G15,IF(D108=14,'OSNOVNI PODACI'!G16,IF(D108=15,'OSNOVNI PODACI'!G17,0)))))))))))))))</f>
        <v>0</v>
      </c>
      <c r="D108" s="40"/>
    </row>
    <row r="109" spans="1:9">
      <c r="A109" s="71">
        <v>15</v>
      </c>
      <c r="B109" s="37" t="str">
        <f t="shared" si="13"/>
        <v/>
      </c>
      <c r="C109" s="120">
        <f>IF(D109=1,'OSNOVNI PODACI'!G3,IF(D109=2,'OSNOVNI PODACI'!G4,IF(D109=3,'OSNOVNI PODACI'!G5,IF(D109=4,'OSNOVNI PODACI'!G6,IF(D109=5,'OSNOVNI PODACI'!G7,IF(D109=6,'OSNOVNI PODACI'!G8,IF(D109=7,'OSNOVNI PODACI'!G9,IF(D109=8,'OSNOVNI PODACI'!G10,IF(D109=9,'OSNOVNI PODACI'!G11,IF(D109=10,'OSNOVNI PODACI'!G12,IF(D109=11,'OSNOVNI PODACI'!G13,IF(D109=12,'OSNOVNI PODACI'!G14,IF(D109=13,'OSNOVNI PODACI'!G15,IF(D109=14,'OSNOVNI PODACI'!G16,IF(D109=15,'OSNOVNI PODACI'!G17,0)))))))))))))))</f>
        <v>0</v>
      </c>
      <c r="D109" s="40"/>
    </row>
    <row r="112" spans="1:9" ht="18.75">
      <c r="A112" s="158" t="str">
        <f>'OSNOVNI PODACI'!B34</f>
        <v>POTEZANJE UŽETA - MUŠKI</v>
      </c>
      <c r="B112" s="158"/>
      <c r="C112" s="158"/>
      <c r="D112" s="158"/>
      <c r="E112" s="158"/>
      <c r="F112" s="158"/>
      <c r="G112" s="158"/>
      <c r="H112" s="158"/>
      <c r="I112" s="158"/>
    </row>
    <row r="113" spans="1:9">
      <c r="A113" s="14"/>
      <c r="B113" s="144" t="s">
        <v>59</v>
      </c>
      <c r="C113" s="144"/>
      <c r="D113" s="144" t="s">
        <v>60</v>
      </c>
      <c r="E113" s="144"/>
      <c r="F113" s="144" t="s">
        <v>61</v>
      </c>
      <c r="G113" s="144"/>
      <c r="H113" s="144" t="s">
        <v>64</v>
      </c>
      <c r="I113" s="144"/>
    </row>
    <row r="114" spans="1:9">
      <c r="A114" s="14" t="s">
        <v>0</v>
      </c>
      <c r="B114" s="14" t="s">
        <v>1</v>
      </c>
      <c r="C114" s="14" t="s">
        <v>57</v>
      </c>
      <c r="D114" s="14" t="s">
        <v>1</v>
      </c>
      <c r="E114" s="14" t="s">
        <v>58</v>
      </c>
      <c r="F114" s="14" t="s">
        <v>1</v>
      </c>
      <c r="G114" s="14" t="s">
        <v>62</v>
      </c>
      <c r="H114" s="14" t="s">
        <v>1</v>
      </c>
      <c r="I114" s="14" t="s">
        <v>63</v>
      </c>
    </row>
    <row r="115" spans="1:9">
      <c r="A115" s="71">
        <v>1</v>
      </c>
      <c r="B115" s="72" t="str">
        <f>IF('OSNOVNI PODACI'!B3&gt;"",'OSNOVNI PODACI'!B3,"")</f>
        <v>ČRNEC</v>
      </c>
      <c r="C115" s="4"/>
      <c r="D115" s="35" t="str">
        <f>IF(C115="DA",B115,"")</f>
        <v/>
      </c>
      <c r="E115" s="4"/>
      <c r="F115" s="35" t="str">
        <f>IF(E115="DA",B115,"")</f>
        <v/>
      </c>
      <c r="G115" s="4"/>
      <c r="H115" s="35" t="str">
        <f>IF(G115="DA",B115,"")</f>
        <v/>
      </c>
      <c r="I115" s="4"/>
    </row>
    <row r="116" spans="1:9">
      <c r="A116" s="71">
        <v>2</v>
      </c>
      <c r="B116" s="72" t="str">
        <f>IF('OSNOVNI PODACI'!B4&gt;"",'OSNOVNI PODACI'!B4,"")</f>
        <v>JALKOVEC</v>
      </c>
      <c r="C116" s="4"/>
      <c r="D116" s="36" t="str">
        <f>IF(C116="DA",B116,"")</f>
        <v/>
      </c>
      <c r="E116" s="34"/>
      <c r="F116" s="35" t="str">
        <f t="shared" ref="F116:F129" si="14">IF(E116="DA",B116,"")</f>
        <v/>
      </c>
      <c r="G116" s="4"/>
      <c r="H116" s="35" t="str">
        <f t="shared" ref="H116:H129" si="15">IF(G116="DA",B116,"")</f>
        <v/>
      </c>
      <c r="I116" s="4"/>
    </row>
    <row r="117" spans="1:9">
      <c r="A117" s="71">
        <v>3</v>
      </c>
      <c r="B117" s="72" t="str">
        <f>IF('OSNOVNI PODACI'!B5&gt;"",'OSNOVNI PODACI'!B5,"")</f>
        <v>LANČIĆ</v>
      </c>
      <c r="C117" s="4"/>
      <c r="D117" s="36"/>
      <c r="E117" s="34"/>
      <c r="F117" s="35" t="str">
        <f t="shared" si="14"/>
        <v/>
      </c>
      <c r="G117" s="4"/>
      <c r="H117" s="35" t="str">
        <f t="shared" si="15"/>
        <v/>
      </c>
      <c r="I117" s="4"/>
    </row>
    <row r="118" spans="1:9">
      <c r="A118" s="71">
        <v>4</v>
      </c>
      <c r="B118" s="72" t="str">
        <f>IF('OSNOVNI PODACI'!B6&gt;"",'OSNOVNI PODACI'!B6,"")</f>
        <v>GORNJI BOGIČEVCI</v>
      </c>
      <c r="C118" s="4"/>
      <c r="D118" s="35" t="str">
        <f>IF(C118="DA",B118,"")</f>
        <v/>
      </c>
      <c r="E118" s="4"/>
      <c r="F118" s="35" t="str">
        <f t="shared" si="14"/>
        <v/>
      </c>
      <c r="G118" s="4"/>
      <c r="H118" s="35" t="str">
        <f t="shared" si="15"/>
        <v/>
      </c>
      <c r="I118" s="4"/>
    </row>
    <row r="119" spans="1:9">
      <c r="A119" s="71">
        <v>5</v>
      </c>
      <c r="B119" s="72" t="str">
        <f>IF('OSNOVNI PODACI'!B7&gt;"",'OSNOVNI PODACI'!B7,"")</f>
        <v>PALJUV</v>
      </c>
      <c r="C119" s="4"/>
      <c r="D119" s="36" t="str">
        <f>IF(C119="DA",B119,"")</f>
        <v/>
      </c>
      <c r="E119" s="34"/>
      <c r="F119" s="35" t="str">
        <f t="shared" si="14"/>
        <v/>
      </c>
      <c r="G119" s="4"/>
      <c r="H119" s="35" t="str">
        <f t="shared" si="15"/>
        <v/>
      </c>
      <c r="I119" s="4"/>
    </row>
    <row r="120" spans="1:9">
      <c r="A120" s="71">
        <v>6</v>
      </c>
      <c r="B120" s="72" t="str">
        <f>IF('OSNOVNI PODACI'!B8&gt;"",'OSNOVNI PODACI'!B8,"")</f>
        <v>STAŽNJEVEC</v>
      </c>
      <c r="C120" s="4"/>
      <c r="D120" s="35" t="str">
        <f>IF(C120="DA",B120,"")</f>
        <v/>
      </c>
      <c r="E120" s="4"/>
      <c r="F120" s="35" t="str">
        <f t="shared" si="14"/>
        <v/>
      </c>
      <c r="G120" s="4"/>
      <c r="H120" s="35" t="str">
        <f t="shared" si="15"/>
        <v/>
      </c>
      <c r="I120" s="4"/>
    </row>
    <row r="121" spans="1:9">
      <c r="A121" s="71">
        <v>7</v>
      </c>
      <c r="B121" s="72" t="str">
        <f>IF('OSNOVNI PODACI'!B9&gt;"",'OSNOVNI PODACI'!B9,"")</f>
        <v>MARGEČAN</v>
      </c>
      <c r="C121" s="4"/>
      <c r="D121" s="35" t="str">
        <f>IF(C121="DA",B121,"")</f>
        <v/>
      </c>
      <c r="E121" s="4"/>
      <c r="F121" s="35" t="str">
        <f t="shared" si="14"/>
        <v/>
      </c>
      <c r="G121" s="4"/>
      <c r="H121" s="35" t="str">
        <f t="shared" si="15"/>
        <v/>
      </c>
      <c r="I121" s="4"/>
    </row>
    <row r="122" spans="1:9">
      <c r="A122" s="71">
        <v>8</v>
      </c>
      <c r="B122" s="72" t="str">
        <f>IF('OSNOVNI PODACI'!B10&gt;"",'OSNOVNI PODACI'!B10,"")</f>
        <v>POLJANA</v>
      </c>
      <c r="C122" s="4"/>
      <c r="D122" s="36" t="str">
        <f>IF(C122="DA",B122,"")</f>
        <v/>
      </c>
      <c r="E122" s="34"/>
      <c r="F122" s="35" t="str">
        <f t="shared" si="14"/>
        <v/>
      </c>
      <c r="G122" s="4"/>
      <c r="H122" s="35" t="str">
        <f t="shared" si="15"/>
        <v/>
      </c>
      <c r="I122" s="4"/>
    </row>
    <row r="123" spans="1:9">
      <c r="A123" s="71">
        <v>9</v>
      </c>
      <c r="B123" s="72" t="str">
        <f>IF('OSNOVNI PODACI'!B11&gt;"",'OSNOVNI PODACI'!B11,"")</f>
        <v>SALINOVEC</v>
      </c>
      <c r="C123" s="4"/>
      <c r="D123" s="36"/>
      <c r="E123" s="34"/>
      <c r="F123" s="35" t="str">
        <f t="shared" si="14"/>
        <v/>
      </c>
      <c r="G123" s="4"/>
      <c r="H123" s="35" t="str">
        <f t="shared" si="15"/>
        <v/>
      </c>
      <c r="I123" s="4"/>
    </row>
    <row r="124" spans="1:9">
      <c r="A124" s="71">
        <v>10</v>
      </c>
      <c r="B124" s="72" t="str">
        <f>IF('OSNOVNI PODACI'!B12&gt;"",'OSNOVNI PODACI'!B12,"")</f>
        <v/>
      </c>
      <c r="C124" s="4"/>
      <c r="D124" s="35" t="str">
        <f>IF(C124="DA",B124,"")</f>
        <v/>
      </c>
      <c r="E124" s="4"/>
      <c r="F124" s="35" t="str">
        <f t="shared" si="14"/>
        <v/>
      </c>
      <c r="G124" s="4"/>
      <c r="H124" s="35" t="str">
        <f t="shared" si="15"/>
        <v/>
      </c>
      <c r="I124" s="4"/>
    </row>
    <row r="125" spans="1:9">
      <c r="A125" s="71">
        <v>11</v>
      </c>
      <c r="B125" s="72" t="str">
        <f>IF('OSNOVNI PODACI'!B13&gt;"",'OSNOVNI PODACI'!B13,"")</f>
        <v/>
      </c>
      <c r="C125" s="4"/>
      <c r="D125" s="35" t="str">
        <f>IF(C125="DA",B125,"")</f>
        <v/>
      </c>
      <c r="E125" s="4"/>
      <c r="F125" s="35" t="str">
        <f t="shared" si="14"/>
        <v/>
      </c>
      <c r="G125" s="4"/>
      <c r="H125" s="35" t="str">
        <f t="shared" si="15"/>
        <v/>
      </c>
      <c r="I125" s="4"/>
    </row>
    <row r="126" spans="1:9">
      <c r="A126" s="71">
        <v>12</v>
      </c>
      <c r="B126" s="72" t="str">
        <f>IF('OSNOVNI PODACI'!B14&gt;"",'OSNOVNI PODACI'!B14,"")</f>
        <v/>
      </c>
      <c r="C126" s="4"/>
      <c r="D126" s="36" t="str">
        <f>IF(C126="DA",B126,"")</f>
        <v/>
      </c>
      <c r="E126" s="34"/>
      <c r="F126" s="35" t="str">
        <f t="shared" si="14"/>
        <v/>
      </c>
      <c r="G126" s="4"/>
      <c r="H126" s="35" t="str">
        <f t="shared" si="15"/>
        <v/>
      </c>
      <c r="I126" s="4"/>
    </row>
    <row r="127" spans="1:9">
      <c r="A127" s="71">
        <v>13</v>
      </c>
      <c r="B127" s="72" t="str">
        <f>IF('OSNOVNI PODACI'!B15&gt;"",'OSNOVNI PODACI'!B15,"")</f>
        <v/>
      </c>
      <c r="C127" s="4"/>
      <c r="D127" s="36"/>
      <c r="E127" s="34"/>
      <c r="F127" s="35" t="str">
        <f t="shared" si="14"/>
        <v/>
      </c>
      <c r="G127" s="4"/>
      <c r="H127" s="35" t="str">
        <f t="shared" si="15"/>
        <v/>
      </c>
      <c r="I127" s="4"/>
    </row>
    <row r="128" spans="1:9">
      <c r="A128" s="71">
        <v>14</v>
      </c>
      <c r="B128" s="72" t="str">
        <f>IF('OSNOVNI PODACI'!B16&gt;"",'OSNOVNI PODACI'!B16,"")</f>
        <v/>
      </c>
      <c r="C128" s="4"/>
      <c r="D128" s="35" t="str">
        <f>IF(C128="DA",B128,"")</f>
        <v/>
      </c>
      <c r="E128" s="4"/>
      <c r="F128" s="35" t="str">
        <f t="shared" si="14"/>
        <v/>
      </c>
      <c r="G128" s="4"/>
      <c r="H128" s="35" t="str">
        <f t="shared" si="15"/>
        <v/>
      </c>
      <c r="I128" s="4"/>
    </row>
    <row r="129" spans="1:9">
      <c r="A129" s="71">
        <v>15</v>
      </c>
      <c r="B129" s="72" t="str">
        <f>IF('OSNOVNI PODACI'!B17&gt;"",'OSNOVNI PODACI'!B17,"")</f>
        <v/>
      </c>
      <c r="C129" s="4"/>
      <c r="D129" s="35" t="str">
        <f>IF(C129="DA",B129,"")</f>
        <v/>
      </c>
      <c r="E129" s="4"/>
      <c r="F129" s="35" t="str">
        <f t="shared" si="14"/>
        <v/>
      </c>
      <c r="G129" s="4"/>
      <c r="H129" s="35" t="str">
        <f t="shared" si="15"/>
        <v/>
      </c>
      <c r="I129" s="4"/>
    </row>
    <row r="131" spans="1:9">
      <c r="A131" s="14" t="s">
        <v>0</v>
      </c>
      <c r="B131" s="14" t="s">
        <v>1</v>
      </c>
      <c r="C131" s="14" t="s">
        <v>52</v>
      </c>
      <c r="D131" s="39" t="s">
        <v>72</v>
      </c>
    </row>
    <row r="132" spans="1:9">
      <c r="A132" s="71">
        <v>1</v>
      </c>
      <c r="B132" s="37" t="str">
        <f>B115</f>
        <v>ČRNEC</v>
      </c>
      <c r="C132" s="97">
        <f>IF(D132=1,'OSNOVNI PODACI'!G3,IF(D132=2,'OSNOVNI PODACI'!G4,IF(D132=3,'OSNOVNI PODACI'!G5,IF(D132=4,'OSNOVNI PODACI'!G6,IF(D132=5,'OSNOVNI PODACI'!G7,IF(D132=6,'OSNOVNI PODACI'!G8,IF(D132=7,'OSNOVNI PODACI'!G9,IF(D132=8,'OSNOVNI PODACI'!G10,IF(D132=9,'OSNOVNI PODACI'!G11,IF(D132=10,'OSNOVNI PODACI'!G12,IF(D132=11,'OSNOVNI PODACI'!G13,IF(D132=12,'OSNOVNI PODACI'!G14,IF(D132=13,'OSNOVNI PODACI'!G15,IF(D132=14,'OSNOVNI PODACI'!G16,IF(D132=15,'OSNOVNI PODACI'!G17,0)))))))))))))))</f>
        <v>12</v>
      </c>
      <c r="D132" s="40">
        <v>8</v>
      </c>
    </row>
    <row r="133" spans="1:9">
      <c r="A133" s="71">
        <v>2</v>
      </c>
      <c r="B133" s="37" t="str">
        <f t="shared" ref="B133:B146" si="16">B116</f>
        <v>JALKOVEC</v>
      </c>
      <c r="C133" s="97">
        <f>IF(D133=1,'OSNOVNI PODACI'!G3,IF(D133=2,'OSNOVNI PODACI'!G4,IF(D133=3,'OSNOVNI PODACI'!G5,IF(D133=4,'OSNOVNI PODACI'!G6,IF(D133=5,'OSNOVNI PODACI'!G7,IF(D133=6,'OSNOVNI PODACI'!G8,IF(D133=7,'OSNOVNI PODACI'!G9,IF(D133=8,'OSNOVNI PODACI'!G10,IF(D133=9,'OSNOVNI PODACI'!G11,IF(D133=10,'OSNOVNI PODACI'!G12,IF(D133=11,'OSNOVNI PODACI'!G13,IF(D133=12,'OSNOVNI PODACI'!G14,IF(D133=13,'OSNOVNI PODACI'!G15,IF(D133=14,'OSNOVNI PODACI'!G16,IF(D133=15,'OSNOVNI PODACI'!G17,0)))))))))))))))</f>
        <v>10</v>
      </c>
      <c r="D133" s="40">
        <v>9</v>
      </c>
    </row>
    <row r="134" spans="1:9">
      <c r="A134" s="71">
        <v>3</v>
      </c>
      <c r="B134" s="37" t="str">
        <f t="shared" si="16"/>
        <v>LANČIĆ</v>
      </c>
      <c r="C134" s="97">
        <f>IF(D134=1,'OSNOVNI PODACI'!G3,IF(D134=2,'OSNOVNI PODACI'!G4,IF(D134=3,'OSNOVNI PODACI'!G5,IF(D134=4,'OSNOVNI PODACI'!G6,IF(D134=5,'OSNOVNI PODACI'!G7,IF(D134=6,'OSNOVNI PODACI'!G8,IF(D134=7,'OSNOVNI PODACI'!G9,IF(D134=8,'OSNOVNI PODACI'!G10,IF(D134=9,'OSNOVNI PODACI'!G11,IF(D134=10,'OSNOVNI PODACI'!G12,IF(D134=11,'OSNOVNI PODACI'!G13,IF(D134=12,'OSNOVNI PODACI'!G14,IF(D134=13,'OSNOVNI PODACI'!G15,IF(D134=14,'OSNOVNI PODACI'!G16,IF(D134=15,'OSNOVNI PODACI'!G17,0)))))))))))))))</f>
        <v>14</v>
      </c>
      <c r="D134" s="40">
        <v>7</v>
      </c>
    </row>
    <row r="135" spans="1:9">
      <c r="A135" s="71">
        <v>4</v>
      </c>
      <c r="B135" s="37" t="str">
        <f t="shared" si="16"/>
        <v>GORNJI BOGIČEVCI</v>
      </c>
      <c r="C135" s="97">
        <f>IF(D135=1,'OSNOVNI PODACI'!G3,IF(D135=2,'OSNOVNI PODACI'!G4,IF(D135=3,'OSNOVNI PODACI'!G5,IF(D135=4,'OSNOVNI PODACI'!G6,IF(D135=5,'OSNOVNI PODACI'!G7,IF(D135=6,'OSNOVNI PODACI'!G8,IF(D135=7,'OSNOVNI PODACI'!G9,IF(D135=8,'OSNOVNI PODACI'!G10,IF(D135=9,'OSNOVNI PODACI'!G11,IF(D135=10,'OSNOVNI PODACI'!G12,IF(D135=11,'OSNOVNI PODACI'!G13,IF(D135=12,'OSNOVNI PODACI'!G14,IF(D135=13,'OSNOVNI PODACI'!G15,IF(D135=14,'OSNOVNI PODACI'!G16,IF(D135=15,'OSNOVNI PODACI'!G17,0)))))))))))))))</f>
        <v>20</v>
      </c>
      <c r="D135" s="40">
        <v>4</v>
      </c>
    </row>
    <row r="136" spans="1:9">
      <c r="A136" s="71">
        <v>5</v>
      </c>
      <c r="B136" s="37" t="str">
        <f t="shared" si="16"/>
        <v>PALJUV</v>
      </c>
      <c r="C136" s="97">
        <f>IF(D136=1,'OSNOVNI PODACI'!G3,IF(D136=2,'OSNOVNI PODACI'!G4,IF(D136=3,'OSNOVNI PODACI'!G5,IF(D136=4,'OSNOVNI PODACI'!G6,IF(D136=5,'OSNOVNI PODACI'!G7,IF(D136=6,'OSNOVNI PODACI'!G8,IF(D136=7,'OSNOVNI PODACI'!G9,IF(D136=8,'OSNOVNI PODACI'!G10,IF(D136=9,'OSNOVNI PODACI'!G11,IF(D136=10,'OSNOVNI PODACI'!G12,IF(D136=11,'OSNOVNI PODACI'!G13,IF(D136=12,'OSNOVNI PODACI'!G14,IF(D136=13,'OSNOVNI PODACI'!G15,IF(D136=14,'OSNOVNI PODACI'!G16,IF(D136=15,'OSNOVNI PODACI'!G17,0)))))))))))))))</f>
        <v>18</v>
      </c>
      <c r="D136" s="40">
        <v>5</v>
      </c>
    </row>
    <row r="137" spans="1:9">
      <c r="A137" s="71">
        <v>6</v>
      </c>
      <c r="B137" s="37" t="str">
        <f t="shared" si="16"/>
        <v>STAŽNJEVEC</v>
      </c>
      <c r="C137" s="97">
        <f>IF(D137=1,'OSNOVNI PODACI'!G3,IF(D137=2,'OSNOVNI PODACI'!G4,IF(D137=3,'OSNOVNI PODACI'!G5,IF(D137=4,'OSNOVNI PODACI'!G6,IF(D137=5,'OSNOVNI PODACI'!G7,IF(D137=6,'OSNOVNI PODACI'!G8,IF(D137=7,'OSNOVNI PODACI'!G9,IF(D137=8,'OSNOVNI PODACI'!G10,IF(D137=9,'OSNOVNI PODACI'!G11,IF(D137=10,'OSNOVNI PODACI'!G12,IF(D137=11,'OSNOVNI PODACI'!G13,IF(D137=12,'OSNOVNI PODACI'!G14,IF(D137=13,'OSNOVNI PODACI'!G15,IF(D137=14,'OSNOVNI PODACI'!G16,IF(D137=15,'OSNOVNI PODACI'!G17,0)))))))))))))))</f>
        <v>16</v>
      </c>
      <c r="D137" s="40">
        <v>6</v>
      </c>
    </row>
    <row r="138" spans="1:9">
      <c r="A138" s="71">
        <v>7</v>
      </c>
      <c r="B138" s="37" t="str">
        <f t="shared" si="16"/>
        <v>MARGEČAN</v>
      </c>
      <c r="C138" s="97">
        <f>IF(D138=1,'OSNOVNI PODACI'!G3,IF(D138=2,'OSNOVNI PODACI'!G4,IF(D138=3,'OSNOVNI PODACI'!G5,IF(D138=4,'OSNOVNI PODACI'!G6,IF(D138=5,'OSNOVNI PODACI'!G7,IF(D138=6,'OSNOVNI PODACI'!G8,IF(D138=7,'OSNOVNI PODACI'!G9,IF(D138=8,'OSNOVNI PODACI'!G10,IF(D138=9,'OSNOVNI PODACI'!G11,IF(D138=10,'OSNOVNI PODACI'!G12,IF(D138=11,'OSNOVNI PODACI'!G13,IF(D138=12,'OSNOVNI PODACI'!G14,IF(D138=13,'OSNOVNI PODACI'!G15,IF(D138=14,'OSNOVNI PODACI'!G16,IF(D138=15,'OSNOVNI PODACI'!G17,0)))))))))))))))</f>
        <v>23</v>
      </c>
      <c r="D138" s="40">
        <v>3</v>
      </c>
    </row>
    <row r="139" spans="1:9">
      <c r="A139" s="71">
        <v>8</v>
      </c>
      <c r="B139" s="37" t="str">
        <f t="shared" si="16"/>
        <v>POLJANA</v>
      </c>
      <c r="C139" s="97">
        <f>IF(D139=1,'OSNOVNI PODACI'!G3,IF(D139=2,'OSNOVNI PODACI'!G4,IF(D139=3,'OSNOVNI PODACI'!G5,IF(D139=4,'OSNOVNI PODACI'!G6,IF(D139=5,'OSNOVNI PODACI'!G7,IF(D139=6,'OSNOVNI PODACI'!G8,IF(D139=7,'OSNOVNI PODACI'!G9,IF(D139=8,'OSNOVNI PODACI'!G10,IF(D139=9,'OSNOVNI PODACI'!G11,IF(D139=10,'OSNOVNI PODACI'!G12,IF(D139=11,'OSNOVNI PODACI'!G13,IF(D139=12,'OSNOVNI PODACI'!G14,IF(D139=13,'OSNOVNI PODACI'!G15,IF(D139=14,'OSNOVNI PODACI'!G16,IF(D139=15,'OSNOVNI PODACI'!G17,0)))))))))))))))</f>
        <v>25</v>
      </c>
      <c r="D139" s="40">
        <v>2</v>
      </c>
    </row>
    <row r="140" spans="1:9">
      <c r="A140" s="71">
        <v>9</v>
      </c>
      <c r="B140" s="37" t="str">
        <f t="shared" si="16"/>
        <v>SALINOVEC</v>
      </c>
      <c r="C140" s="97">
        <f>IF(D140=1,'OSNOVNI PODACI'!G3,IF(D140=2,'OSNOVNI PODACI'!G4,IF(D140=3,'OSNOVNI PODACI'!G5,IF(D140=4,'OSNOVNI PODACI'!G6,IF(D140=5,'OSNOVNI PODACI'!G7,IF(D140=6,'OSNOVNI PODACI'!G8,IF(D140=7,'OSNOVNI PODACI'!G9,IF(D140=8,'OSNOVNI PODACI'!G10,IF(D140=9,'OSNOVNI PODACI'!G11,IF(D140=10,'OSNOVNI PODACI'!G12,IF(D140=11,'OSNOVNI PODACI'!G13,IF(D140=12,'OSNOVNI PODACI'!G14,IF(D140=13,'OSNOVNI PODACI'!G15,IF(D140=14,'OSNOVNI PODACI'!G16,IF(D140=15,'OSNOVNI PODACI'!G17,0)))))))))))))))</f>
        <v>30</v>
      </c>
      <c r="D140" s="40">
        <v>1</v>
      </c>
    </row>
    <row r="141" spans="1:9">
      <c r="A141" s="71">
        <v>10</v>
      </c>
      <c r="B141" s="37" t="str">
        <f t="shared" si="16"/>
        <v/>
      </c>
      <c r="C141" s="120">
        <f>IF(D141=1,'OSNOVNI PODACI'!G3,IF(D141=2,'OSNOVNI PODACI'!G4,IF(D141=3,'OSNOVNI PODACI'!G5,IF(D141=4,'OSNOVNI PODACI'!G6,IF(D141=5,'OSNOVNI PODACI'!G7,IF(D141=6,'OSNOVNI PODACI'!G8,IF(D141=7,'OSNOVNI PODACI'!G9,IF(D141=8,'OSNOVNI PODACI'!G10,IF(D141=9,'OSNOVNI PODACI'!G11,IF(D141=10,'OSNOVNI PODACI'!G12,IF(D141=11,'OSNOVNI PODACI'!G13,IF(D141=12,'OSNOVNI PODACI'!G14,IF(D141=13,'OSNOVNI PODACI'!G15,IF(D141=14,'OSNOVNI PODACI'!G16,IF(D141=15,'OSNOVNI PODACI'!G17,0)))))))))))))))</f>
        <v>0</v>
      </c>
      <c r="D141" s="40"/>
    </row>
    <row r="142" spans="1:9">
      <c r="A142" s="71">
        <v>11</v>
      </c>
      <c r="B142" s="37" t="str">
        <f t="shared" si="16"/>
        <v/>
      </c>
      <c r="C142" s="120">
        <f>IF(D142=1,'OSNOVNI PODACI'!G3,IF(D142=2,'OSNOVNI PODACI'!G4,IF(D142=3,'OSNOVNI PODACI'!G5,IF(D142=4,'OSNOVNI PODACI'!G6,IF(D142=5,'OSNOVNI PODACI'!G7,IF(D142=6,'OSNOVNI PODACI'!G8,IF(D142=7,'OSNOVNI PODACI'!G9,IF(D142=8,'OSNOVNI PODACI'!G10,IF(D142=9,'OSNOVNI PODACI'!G11,IF(D142=10,'OSNOVNI PODACI'!G12,IF(D142=11,'OSNOVNI PODACI'!G13,IF(D142=12,'OSNOVNI PODACI'!G14,IF(D142=13,'OSNOVNI PODACI'!G15,IF(D142=14,'OSNOVNI PODACI'!G16,IF(D142=15,'OSNOVNI PODACI'!G17,0)))))))))))))))</f>
        <v>0</v>
      </c>
      <c r="D142" s="40"/>
    </row>
    <row r="143" spans="1:9">
      <c r="A143" s="71">
        <v>12</v>
      </c>
      <c r="B143" s="37" t="str">
        <f t="shared" si="16"/>
        <v/>
      </c>
      <c r="C143" s="120">
        <f>IF(D143=1,'OSNOVNI PODACI'!G3,IF(D143=2,'OSNOVNI PODACI'!G4,IF(D143=3,'OSNOVNI PODACI'!G5,IF(D143=4,'OSNOVNI PODACI'!G6,IF(D143=5,'OSNOVNI PODACI'!G7,IF(D143=6,'OSNOVNI PODACI'!G8,IF(D143=7,'OSNOVNI PODACI'!G9,IF(D143=8,'OSNOVNI PODACI'!G10,IF(D143=9,'OSNOVNI PODACI'!G11,IF(D143=10,'OSNOVNI PODACI'!G12,IF(D143=11,'OSNOVNI PODACI'!G13,IF(D143=12,'OSNOVNI PODACI'!G14,IF(D143=13,'OSNOVNI PODACI'!G15,IF(D143=14,'OSNOVNI PODACI'!G16,IF(D143=15,'OSNOVNI PODACI'!G17,0)))))))))))))))</f>
        <v>0</v>
      </c>
      <c r="D143" s="40"/>
    </row>
    <row r="144" spans="1:9">
      <c r="A144" s="71">
        <v>13</v>
      </c>
      <c r="B144" s="37" t="str">
        <f t="shared" si="16"/>
        <v/>
      </c>
      <c r="C144" s="120">
        <f>IF(D144=1,'OSNOVNI PODACI'!G3,IF(D144=2,'OSNOVNI PODACI'!G4,IF(D144=3,'OSNOVNI PODACI'!G5,IF(D144=4,'OSNOVNI PODACI'!G6,IF(D144=5,'OSNOVNI PODACI'!G7,IF(D144=6,'OSNOVNI PODACI'!G8,IF(D144=7,'OSNOVNI PODACI'!G9,IF(D144=8,'OSNOVNI PODACI'!G10,IF(D144=9,'OSNOVNI PODACI'!G11,IF(D144=10,'OSNOVNI PODACI'!G12,IF(D144=11,'OSNOVNI PODACI'!G13,IF(D144=12,'OSNOVNI PODACI'!G14,IF(D144=13,'OSNOVNI PODACI'!G15,IF(D144=14,'OSNOVNI PODACI'!G16,IF(D144=15,'OSNOVNI PODACI'!G17,0)))))))))))))))</f>
        <v>0</v>
      </c>
      <c r="D144" s="40"/>
    </row>
    <row r="145" spans="1:4">
      <c r="A145" s="71">
        <v>14</v>
      </c>
      <c r="B145" s="37" t="str">
        <f t="shared" si="16"/>
        <v/>
      </c>
      <c r="C145" s="120">
        <f>IF(D145=1,'OSNOVNI PODACI'!G3,IF(D145=2,'OSNOVNI PODACI'!G4,IF(D145=3,'OSNOVNI PODACI'!G5,IF(D145=4,'OSNOVNI PODACI'!G6,IF(D145=5,'OSNOVNI PODACI'!G7,IF(D145=6,'OSNOVNI PODACI'!G8,IF(D145=7,'OSNOVNI PODACI'!G9,IF(D145=8,'OSNOVNI PODACI'!G10,IF(D145=9,'OSNOVNI PODACI'!G11,IF(D145=10,'OSNOVNI PODACI'!G12,IF(D145=11,'OSNOVNI PODACI'!G13,IF(D145=12,'OSNOVNI PODACI'!G14,IF(D145=13,'OSNOVNI PODACI'!G15,IF(D145=14,'OSNOVNI PODACI'!G16,IF(D145=15,'OSNOVNI PODACI'!G17,0)))))))))))))))</f>
        <v>0</v>
      </c>
      <c r="D145" s="40"/>
    </row>
    <row r="146" spans="1:4">
      <c r="A146" s="71">
        <v>15</v>
      </c>
      <c r="B146" s="37" t="str">
        <f t="shared" si="16"/>
        <v/>
      </c>
      <c r="C146" s="120">
        <f>IF(D146=1,'OSNOVNI PODACI'!G3,IF(D146=2,'OSNOVNI PODACI'!G4,IF(D146=3,'OSNOVNI PODACI'!G5,IF(D146=4,'OSNOVNI PODACI'!G6,IF(D146=5,'OSNOVNI PODACI'!G7,IF(D146=6,'OSNOVNI PODACI'!G8,IF(D146=7,'OSNOVNI PODACI'!G9,IF(D146=8,'OSNOVNI PODACI'!G10,IF(D146=9,'OSNOVNI PODACI'!G11,IF(D146=10,'OSNOVNI PODACI'!G12,IF(D146=11,'OSNOVNI PODACI'!G13,IF(D146=12,'OSNOVNI PODACI'!G14,IF(D146=13,'OSNOVNI PODACI'!G15,IF(D146=14,'OSNOVNI PODACI'!G16,IF(D146=15,'OSNOVNI PODACI'!G17,0)))))))))))))))</f>
        <v>0</v>
      </c>
      <c r="D146" s="40"/>
    </row>
  </sheetData>
  <sortState ref="B4:B18">
    <sortCondition ref="B4"/>
  </sortState>
  <mergeCells count="21">
    <mergeCell ref="F2:G2"/>
    <mergeCell ref="H2:I2"/>
    <mergeCell ref="A1:I1"/>
    <mergeCell ref="A38:I38"/>
    <mergeCell ref="B39:C39"/>
    <mergeCell ref="D39:E39"/>
    <mergeCell ref="F39:G39"/>
    <mergeCell ref="H39:I39"/>
    <mergeCell ref="B2:C2"/>
    <mergeCell ref="D2:E2"/>
    <mergeCell ref="F20:I35"/>
    <mergeCell ref="B113:C113"/>
    <mergeCell ref="D113:E113"/>
    <mergeCell ref="F113:G113"/>
    <mergeCell ref="H113:I113"/>
    <mergeCell ref="A75:I75"/>
    <mergeCell ref="B76:C76"/>
    <mergeCell ref="D76:E76"/>
    <mergeCell ref="F76:G76"/>
    <mergeCell ref="H76:I76"/>
    <mergeCell ref="A112:I112"/>
  </mergeCells>
  <pageMargins left="0.70866141732283472" right="0.70866141732283472" top="0.35433070866141736" bottom="0.35433070866141736" header="0.31496062992125984" footer="0.31496062992125984"/>
  <pageSetup paperSize="9" orientation="landscape" horizontalDpi="4294967293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AC38"/>
  <sheetViews>
    <sheetView tabSelected="1" zoomScale="75" zoomScaleNormal="75" workbookViewId="0">
      <selection activeCell="AB11" sqref="AB11"/>
    </sheetView>
  </sheetViews>
  <sheetFormatPr defaultRowHeight="15"/>
  <cols>
    <col min="1" max="1" width="18.140625" customWidth="1"/>
    <col min="2" max="26" width="4.7109375" customWidth="1"/>
    <col min="27" max="28" width="6.140625" customWidth="1"/>
  </cols>
  <sheetData>
    <row r="1" spans="1:29" ht="26.25">
      <c r="A1" s="165" t="s">
        <v>71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</row>
    <row r="2" spans="1:29" ht="18.75">
      <c r="B2" s="166" t="s">
        <v>65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8"/>
      <c r="AB2" s="169"/>
    </row>
    <row r="3" spans="1:29" ht="111" customHeight="1">
      <c r="A3" s="164" t="s">
        <v>1</v>
      </c>
      <c r="B3" s="161" t="str">
        <f>'OSNOVNI PODACI'!B23</f>
        <v>SKOK S MJESTA</v>
      </c>
      <c r="C3" s="161"/>
      <c r="D3" s="161" t="str">
        <f>'OSNOVNI PODACI'!B24</f>
        <v>HODANJE NA ŠTAKAMA</v>
      </c>
      <c r="E3" s="161"/>
      <c r="F3" s="161" t="str">
        <f>'OSNOVNI PODACI'!B25</f>
        <v>SASTAVLJANJE PLUGA</v>
      </c>
      <c r="G3" s="161"/>
      <c r="H3" s="161" t="str">
        <f>'OSNOVNI PODACI'!B26</f>
        <v>POTEZANJE ŠTAPA</v>
      </c>
      <c r="I3" s="161"/>
      <c r="J3" s="161" t="str">
        <f>'OSNOVNI PODACI'!B27</f>
        <v>PENJANJE NA STUP</v>
      </c>
      <c r="K3" s="161"/>
      <c r="L3" s="161" t="str">
        <f>'OSNOVNI PODACI'!B28</f>
        <v>NOŠENJE KOŠARE NA GLAVI</v>
      </c>
      <c r="M3" s="161"/>
      <c r="N3" s="161" t="str">
        <f>'OSNOVNI PODACI'!B29</f>
        <v>TRČANJE U VREĆI</v>
      </c>
      <c r="O3" s="161"/>
      <c r="P3" s="161" t="str">
        <f>'OSNOVNI PODACI'!B30</f>
        <v>VOŽNJA ŽIVIH TAČAKA</v>
      </c>
      <c r="Q3" s="161"/>
      <c r="R3" s="161" t="str">
        <f>'OSNOVNI PODACI'!B31</f>
        <v>BIKOVANJE</v>
      </c>
      <c r="S3" s="161"/>
      <c r="T3" s="161" t="str">
        <f>'OSNOVNI PODACI'!B32</f>
        <v>BACANJE KAMENA S RAMENA</v>
      </c>
      <c r="U3" s="161"/>
      <c r="V3" s="161" t="str">
        <f>'OSNOVNI PODACI'!B33</f>
        <v>POTEZANJE UŽETA  - ŽENSKE</v>
      </c>
      <c r="W3" s="161"/>
      <c r="X3" s="161" t="str">
        <f>'OSNOVNI PODACI'!B34</f>
        <v>POTEZANJE UŽETA - MUŠKI</v>
      </c>
      <c r="Y3" s="161"/>
      <c r="Z3" s="45" t="str">
        <f>'OSNOVNI PODACI'!B35</f>
        <v>MUZIKANTI SEOSKIH IGARA</v>
      </c>
      <c r="AA3" s="162" t="s">
        <v>91</v>
      </c>
      <c r="AB3" s="162" t="s">
        <v>92</v>
      </c>
      <c r="AC3" s="100" t="s">
        <v>94</v>
      </c>
    </row>
    <row r="4" spans="1:29">
      <c r="A4" s="164"/>
      <c r="B4" s="26" t="s">
        <v>68</v>
      </c>
      <c r="C4" s="26" t="s">
        <v>69</v>
      </c>
      <c r="D4" s="26" t="s">
        <v>68</v>
      </c>
      <c r="E4" s="26" t="s">
        <v>69</v>
      </c>
      <c r="F4" s="26" t="s">
        <v>68</v>
      </c>
      <c r="G4" s="26" t="s">
        <v>69</v>
      </c>
      <c r="H4" s="26" t="s">
        <v>68</v>
      </c>
      <c r="I4" s="26" t="s">
        <v>69</v>
      </c>
      <c r="J4" s="26" t="s">
        <v>68</v>
      </c>
      <c r="K4" s="26" t="s">
        <v>69</v>
      </c>
      <c r="L4" s="26" t="s">
        <v>68</v>
      </c>
      <c r="M4" s="26" t="s">
        <v>69</v>
      </c>
      <c r="N4" s="26" t="s">
        <v>68</v>
      </c>
      <c r="O4" s="26" t="s">
        <v>69</v>
      </c>
      <c r="P4" s="26" t="s">
        <v>68</v>
      </c>
      <c r="Q4" s="26" t="s">
        <v>69</v>
      </c>
      <c r="R4" s="26" t="s">
        <v>68</v>
      </c>
      <c r="S4" s="26" t="s">
        <v>69</v>
      </c>
      <c r="T4" s="26" t="s">
        <v>68</v>
      </c>
      <c r="U4" s="26" t="s">
        <v>69</v>
      </c>
      <c r="V4" s="26" t="s">
        <v>68</v>
      </c>
      <c r="W4" s="26" t="s">
        <v>69</v>
      </c>
      <c r="X4" s="26" t="s">
        <v>68</v>
      </c>
      <c r="Y4" s="26" t="s">
        <v>69</v>
      </c>
      <c r="Z4" s="26" t="s">
        <v>69</v>
      </c>
      <c r="AA4" s="163"/>
      <c r="AB4" s="163"/>
    </row>
    <row r="5" spans="1:29" ht="18.75">
      <c r="A5" s="95" t="str">
        <f>'OSNOVNI PODACI'!B3</f>
        <v>ČRNEC</v>
      </c>
      <c r="B5" s="57">
        <f>'IGRE NA DALJINU'!K5</f>
        <v>6</v>
      </c>
      <c r="C5" s="56">
        <f>'IGRE NA DALJINU'!J5</f>
        <v>16</v>
      </c>
      <c r="D5" s="57">
        <f>'IGRE NA VRIJEME'!H4</f>
        <v>9</v>
      </c>
      <c r="E5" s="56">
        <f>'IGRE NA VRIJEME'!F4</f>
        <v>10</v>
      </c>
      <c r="F5" s="57">
        <f>'IGRE NA VRIJEME'!H23</f>
        <v>5</v>
      </c>
      <c r="G5" s="56">
        <f>'IGRE NA VRIJEME'!F23</f>
        <v>18</v>
      </c>
      <c r="H5" s="57">
        <f>'KUP SUSTAV'!D21</f>
        <v>7</v>
      </c>
      <c r="I5" s="56">
        <f>'KUP SUSTAV'!C21</f>
        <v>14</v>
      </c>
      <c r="J5" s="57">
        <f>'IGRE NA VRIJEME'!H42</f>
        <v>7</v>
      </c>
      <c r="K5" s="56">
        <f>'IGRE NA VRIJEME'!F42</f>
        <v>14</v>
      </c>
      <c r="L5" s="57">
        <f>'IGRE NA VRIJEME'!H61</f>
        <v>9</v>
      </c>
      <c r="M5" s="56">
        <f>'IGRE NA VRIJEME'!F61</f>
        <v>2</v>
      </c>
      <c r="N5" s="57">
        <f>'IGRE NA VRIJEME'!H80</f>
        <v>8</v>
      </c>
      <c r="O5" s="56">
        <f>'IGRE NA VRIJEME'!F80</f>
        <v>12</v>
      </c>
      <c r="P5" s="57">
        <f>'IGRE NA VRIJEME'!H99</f>
        <v>8</v>
      </c>
      <c r="Q5" s="56">
        <f>'IGRE NA VRIJEME'!F99</f>
        <v>12</v>
      </c>
      <c r="R5" s="57">
        <f>'KUP SUSTAV'!D58</f>
        <v>7</v>
      </c>
      <c r="S5" s="56">
        <f>'KUP SUSTAV'!C58</f>
        <v>14</v>
      </c>
      <c r="T5" s="57">
        <f>'IGRE NA DALJINU'!AA4</f>
        <v>5</v>
      </c>
      <c r="U5" s="56">
        <f>'IGRE NA DALJINU'!Z4</f>
        <v>18</v>
      </c>
      <c r="V5" s="58">
        <f>'KUP SUSTAV'!D95</f>
        <v>8</v>
      </c>
      <c r="W5" s="56">
        <f>'KUP SUSTAV'!C95</f>
        <v>12</v>
      </c>
      <c r="X5" s="58">
        <f>'KUP SUSTAV'!D132</f>
        <v>8</v>
      </c>
      <c r="Y5" s="56">
        <f>'KUP SUSTAV'!C132</f>
        <v>12</v>
      </c>
      <c r="Z5" s="55">
        <f>IF('OSNOVNI PODACI'!D3="DA",30,0)</f>
        <v>30</v>
      </c>
      <c r="AA5" s="98">
        <f>C5+E5+G5+I5+K5+M5+O5+Q5+S5+U5+W5+Y5+Z5</f>
        <v>184</v>
      </c>
      <c r="AB5" s="64">
        <f>IF(AA5=AC5,1,IF(AA5=AC6,2,IF(AA5=AC7,3,IF(AA5=AC8,4,IF(AA5=AC9,5,IF(AA5=AC10,6,IF(AA5=AC11,7,IF(AA5=AC12,8,IF(AA5=AC13,9,IF(AA5=AC14,10,IF(AA5=AC15,11,IF(AA5=AC16,12,IF(AA5=AC17,13,IF(AA5=AC18,14,IF(AA5=AC19,15,0)))))))))))))))</f>
        <v>9</v>
      </c>
      <c r="AC5" s="106">
        <f>LARGE(AA5:AA16,1)</f>
        <v>329</v>
      </c>
    </row>
    <row r="6" spans="1:29" ht="18.75">
      <c r="A6" s="95" t="str">
        <f>'OSNOVNI PODACI'!B4</f>
        <v>JALKOVEC</v>
      </c>
      <c r="B6" s="57">
        <f>'IGRE NA DALJINU'!K6</f>
        <v>7</v>
      </c>
      <c r="C6" s="56">
        <f>'IGRE NA DALJINU'!J6</f>
        <v>14</v>
      </c>
      <c r="D6" s="57">
        <f>'IGRE NA VRIJEME'!H5</f>
        <v>6</v>
      </c>
      <c r="E6" s="56">
        <f>'IGRE NA VRIJEME'!F5</f>
        <v>16</v>
      </c>
      <c r="F6" s="57">
        <f>'IGRE NA VRIJEME'!H24</f>
        <v>6</v>
      </c>
      <c r="G6" s="56">
        <f>'IGRE NA VRIJEME'!F24</f>
        <v>16</v>
      </c>
      <c r="H6" s="57">
        <f>'KUP SUSTAV'!D22</f>
        <v>4</v>
      </c>
      <c r="I6" s="56">
        <f>'KUP SUSTAV'!C22</f>
        <v>20</v>
      </c>
      <c r="J6" s="57">
        <f>'IGRE NA VRIJEME'!H43</f>
        <v>2</v>
      </c>
      <c r="K6" s="56">
        <f>'IGRE NA VRIJEME'!F43</f>
        <v>25</v>
      </c>
      <c r="L6" s="57">
        <f>'IGRE NA VRIJEME'!H62</f>
        <v>3</v>
      </c>
      <c r="M6" s="56">
        <f>'IGRE NA VRIJEME'!F62</f>
        <v>23</v>
      </c>
      <c r="N6" s="57">
        <f>'IGRE NA VRIJEME'!H81</f>
        <v>3</v>
      </c>
      <c r="O6" s="56">
        <f>'IGRE NA VRIJEME'!F81</f>
        <v>23</v>
      </c>
      <c r="P6" s="57">
        <f>'IGRE NA VRIJEME'!H100</f>
        <v>5</v>
      </c>
      <c r="Q6" s="56">
        <f>'IGRE NA VRIJEME'!F100</f>
        <v>18</v>
      </c>
      <c r="R6" s="57">
        <f>'KUP SUSTAV'!D59</f>
        <v>5</v>
      </c>
      <c r="S6" s="56">
        <f>'KUP SUSTAV'!C59</f>
        <v>18</v>
      </c>
      <c r="T6" s="57">
        <f>'IGRE NA DALJINU'!AA5</f>
        <v>9</v>
      </c>
      <c r="U6" s="56">
        <f>'IGRE NA DALJINU'!Z5</f>
        <v>10</v>
      </c>
      <c r="V6" s="58">
        <f>'KUP SUSTAV'!D96</f>
        <v>9</v>
      </c>
      <c r="W6" s="56">
        <f>'KUP SUSTAV'!C96</f>
        <v>10</v>
      </c>
      <c r="X6" s="58">
        <f>'KUP SUSTAV'!D133</f>
        <v>9</v>
      </c>
      <c r="Y6" s="56">
        <f>'KUP SUSTAV'!C133</f>
        <v>10</v>
      </c>
      <c r="Z6" s="55">
        <f>IF('OSNOVNI PODACI'!D4="DA",30,0)</f>
        <v>30</v>
      </c>
      <c r="AA6" s="98">
        <f t="shared" ref="AA6:AA13" si="0">C6+E6+G6+I6+K6+M6+O6+Q6+S6+U6+W6+Y6+Z6</f>
        <v>233</v>
      </c>
      <c r="AB6" s="64">
        <f>IF(AA6=AC5,1,IF(AA6=AC6,2,IF(AA6=AC7,3,IF(AA6=AC8,4,IF(AA6=AC9,5,IF(AA6=AC10,6,IF(AA6=AC11,7,IF(AA6=AC12,8,IF(AA6=AC13,9,IF(AA6=AC14,10,IF(AA6=AC15,11,IF(AA6=AC16,12,IF(AA6=AC17,13,IF(AA6=AC18,14,IF(AA6=AC19,15,0)))))))))))))))</f>
        <v>6</v>
      </c>
      <c r="AC6" s="107">
        <f>LARGE(AA5:AA16,2)</f>
        <v>314</v>
      </c>
    </row>
    <row r="7" spans="1:29" ht="18.75">
      <c r="A7" s="95" t="str">
        <f>'OSNOVNI PODACI'!B5</f>
        <v>LANČIĆ</v>
      </c>
      <c r="B7" s="57">
        <f>'IGRE NA DALJINU'!K7</f>
        <v>1</v>
      </c>
      <c r="C7" s="56">
        <f>'IGRE NA DALJINU'!J7</f>
        <v>30</v>
      </c>
      <c r="D7" s="57">
        <f>'IGRE NA VRIJEME'!H6</f>
        <v>5</v>
      </c>
      <c r="E7" s="56">
        <f>'IGRE NA VRIJEME'!F6</f>
        <v>18</v>
      </c>
      <c r="F7" s="57">
        <f>'IGRE NA VRIJEME'!H25</f>
        <v>9</v>
      </c>
      <c r="G7" s="56">
        <f>'IGRE NA VRIJEME'!F25</f>
        <v>10</v>
      </c>
      <c r="H7" s="57">
        <f>'KUP SUSTAV'!D23</f>
        <v>1</v>
      </c>
      <c r="I7" s="56">
        <f>'KUP SUSTAV'!C23</f>
        <v>30</v>
      </c>
      <c r="J7" s="57">
        <f>'IGRE NA VRIJEME'!H44</f>
        <v>4</v>
      </c>
      <c r="K7" s="56">
        <f>'IGRE NA VRIJEME'!F44</f>
        <v>20</v>
      </c>
      <c r="L7" s="57">
        <f>'IGRE NA VRIJEME'!H63</f>
        <v>7</v>
      </c>
      <c r="M7" s="56">
        <f>'IGRE NA VRIJEME'!F63</f>
        <v>14</v>
      </c>
      <c r="N7" s="57">
        <f>'IGRE NA VRIJEME'!H82</f>
        <v>7</v>
      </c>
      <c r="O7" s="56">
        <f>'IGRE NA VRIJEME'!F82</f>
        <v>14</v>
      </c>
      <c r="P7" s="57">
        <f>'IGRE NA VRIJEME'!H101</f>
        <v>1</v>
      </c>
      <c r="Q7" s="56">
        <f>'IGRE NA VRIJEME'!F101</f>
        <v>30</v>
      </c>
      <c r="R7" s="57">
        <f>'KUP SUSTAV'!D60</f>
        <v>4</v>
      </c>
      <c r="S7" s="56">
        <f>'KUP SUSTAV'!C60</f>
        <v>20</v>
      </c>
      <c r="T7" s="57">
        <f>'IGRE NA DALJINU'!AA6</f>
        <v>2</v>
      </c>
      <c r="U7" s="56">
        <f>'IGRE NA DALJINU'!Z6</f>
        <v>25</v>
      </c>
      <c r="V7" s="58">
        <f>'KUP SUSTAV'!D97</f>
        <v>5</v>
      </c>
      <c r="W7" s="56">
        <f>'KUP SUSTAV'!C97</f>
        <v>18</v>
      </c>
      <c r="X7" s="58">
        <f>'KUP SUSTAV'!D134</f>
        <v>7</v>
      </c>
      <c r="Y7" s="56">
        <f>'KUP SUSTAV'!C134</f>
        <v>14</v>
      </c>
      <c r="Z7" s="55">
        <f>IF('OSNOVNI PODACI'!D5="DA",30,0)</f>
        <v>30</v>
      </c>
      <c r="AA7" s="98">
        <f>C7+E7+G7+I7+K7+M7+O7+Q7+S7+U7+W7+Y7+Z7</f>
        <v>273</v>
      </c>
      <c r="AB7" s="64">
        <f>IF(AA7=AC5,1,IF(AA7=AC6,2,IF(AA7=AC7,3,IF(AA7=AC8,4,IF(AA7=AC9,5,IF(AA7=AC10,6,IF(AA7=AC11,7,IF(AA7=AC12,8,IF(AA7=AC13,9,IF(AA7=AC14,10,IF(AA7=AC15,11,IF(AA7=AC16,12,IF(AA7=AC17,13,IF(AA7=AC18,14,IF(AA7=AC19,15,0)))))))))))))))</f>
        <v>3</v>
      </c>
      <c r="AC7" s="107">
        <f>LARGE(AA5:AA16,3)</f>
        <v>273</v>
      </c>
    </row>
    <row r="8" spans="1:29" ht="18.75">
      <c r="A8" s="95" t="str">
        <f>'OSNOVNI PODACI'!B6</f>
        <v>GORNJI BOGIČEVCI</v>
      </c>
      <c r="B8" s="57">
        <f>'IGRE NA DALJINU'!K8</f>
        <v>9</v>
      </c>
      <c r="C8" s="56">
        <f>'IGRE NA DALJINU'!J8</f>
        <v>10</v>
      </c>
      <c r="D8" s="57">
        <f>'IGRE NA VRIJEME'!H7</f>
        <v>7</v>
      </c>
      <c r="E8" s="56">
        <f>'IGRE NA VRIJEME'!F7</f>
        <v>14</v>
      </c>
      <c r="F8" s="57">
        <f>'IGRE NA VRIJEME'!H26</f>
        <v>8</v>
      </c>
      <c r="G8" s="56">
        <f>'IGRE NA VRIJEME'!F26</f>
        <v>12</v>
      </c>
      <c r="H8" s="57">
        <f>'KUP SUSTAV'!D24</f>
        <v>8</v>
      </c>
      <c r="I8" s="56">
        <f>'KUP SUSTAV'!C24</f>
        <v>12</v>
      </c>
      <c r="J8" s="57">
        <f>'IGRE NA VRIJEME'!H45</f>
        <v>9</v>
      </c>
      <c r="K8" s="56">
        <f>'IGRE NA VRIJEME'!F45</f>
        <v>2</v>
      </c>
      <c r="L8" s="57">
        <f>'IGRE NA VRIJEME'!H64</f>
        <v>4</v>
      </c>
      <c r="M8" s="56">
        <f>'IGRE NA VRIJEME'!F64</f>
        <v>20</v>
      </c>
      <c r="N8" s="57">
        <f>'IGRE NA VRIJEME'!H83</f>
        <v>5</v>
      </c>
      <c r="O8" s="56">
        <f>'IGRE NA VRIJEME'!F83</f>
        <v>18</v>
      </c>
      <c r="P8" s="57">
        <f>'IGRE NA VRIJEME'!H102</f>
        <v>7</v>
      </c>
      <c r="Q8" s="56">
        <f>'IGRE NA VRIJEME'!F102</f>
        <v>14</v>
      </c>
      <c r="R8" s="57">
        <f>'KUP SUSTAV'!D61</f>
        <v>9</v>
      </c>
      <c r="S8" s="56">
        <f>'KUP SUSTAV'!C61</f>
        <v>10</v>
      </c>
      <c r="T8" s="57">
        <f>'IGRE NA DALJINU'!AA7</f>
        <v>7</v>
      </c>
      <c r="U8" s="56">
        <f>'IGRE NA DALJINU'!Z7</f>
        <v>14</v>
      </c>
      <c r="V8" s="58">
        <f>'KUP SUSTAV'!D98</f>
        <v>2</v>
      </c>
      <c r="W8" s="56">
        <f>'KUP SUSTAV'!C98</f>
        <v>25</v>
      </c>
      <c r="X8" s="58">
        <f>'KUP SUSTAV'!D135</f>
        <v>4</v>
      </c>
      <c r="Y8" s="56">
        <f>'KUP SUSTAV'!C135</f>
        <v>20</v>
      </c>
      <c r="Z8" s="55">
        <f>IF('OSNOVNI PODACI'!D6="DA",30,0)</f>
        <v>30</v>
      </c>
      <c r="AA8" s="98">
        <f t="shared" si="0"/>
        <v>201</v>
      </c>
      <c r="AB8" s="64">
        <f>IF(AA8=AC5,1,IF(AA8=AC6,2,IF(AA8=AC7,3,IF(AA8=AC8,4,IF(AA8=AC9,5,IF(AA8=AC10,6,IF(AA8=AC11,7,IF(AA8=AC12,8,IF(AA8=AC13,9,IF(AA8=AC14,10,IF(AA8=AC15,11,IF(AA8=AC16,12,IF(AA8=AC17,13,IF(AA8=AC18,14,IF(AA8=AC19,15,0)))))))))))))))</f>
        <v>8</v>
      </c>
      <c r="AC8" s="107">
        <f>LARGE(AA5:AA16,4)</f>
        <v>261</v>
      </c>
    </row>
    <row r="9" spans="1:29" ht="18.75">
      <c r="A9" s="95" t="str">
        <f>'OSNOVNI PODACI'!B7</f>
        <v>PALJUV</v>
      </c>
      <c r="B9" s="57">
        <f>'IGRE NA DALJINU'!K9</f>
        <v>3</v>
      </c>
      <c r="C9" s="56">
        <f>'IGRE NA DALJINU'!J9</f>
        <v>23</v>
      </c>
      <c r="D9" s="57">
        <f>'IGRE NA VRIJEME'!H8</f>
        <v>8</v>
      </c>
      <c r="E9" s="56">
        <f>'IGRE NA VRIJEME'!F8</f>
        <v>12</v>
      </c>
      <c r="F9" s="57">
        <f>'IGRE NA VRIJEME'!H27</f>
        <v>4</v>
      </c>
      <c r="G9" s="56">
        <f>'IGRE NA VRIJEME'!F27</f>
        <v>20</v>
      </c>
      <c r="H9" s="57">
        <f>'KUP SUSTAV'!D25</f>
        <v>9</v>
      </c>
      <c r="I9" s="56">
        <f>'KUP SUSTAV'!C25</f>
        <v>10</v>
      </c>
      <c r="J9" s="57">
        <f>'IGRE NA VRIJEME'!H46</f>
        <v>8</v>
      </c>
      <c r="K9" s="56">
        <f>'IGRE NA VRIJEME'!F46</f>
        <v>12</v>
      </c>
      <c r="L9" s="57">
        <f>'IGRE NA VRIJEME'!H65</f>
        <v>6</v>
      </c>
      <c r="M9" s="56">
        <f>'IGRE NA VRIJEME'!F65</f>
        <v>16</v>
      </c>
      <c r="N9" s="57">
        <f>'IGRE NA VRIJEME'!H84</f>
        <v>6</v>
      </c>
      <c r="O9" s="56">
        <f>'IGRE NA VRIJEME'!F84</f>
        <v>16</v>
      </c>
      <c r="P9" s="57">
        <f>'IGRE NA VRIJEME'!H103</f>
        <v>4</v>
      </c>
      <c r="Q9" s="56">
        <f>'IGRE NA VRIJEME'!F103</f>
        <v>20</v>
      </c>
      <c r="R9" s="57">
        <f>'KUP SUSTAV'!D62</f>
        <v>8</v>
      </c>
      <c r="S9" s="56">
        <f>'KUP SUSTAV'!C62</f>
        <v>12</v>
      </c>
      <c r="T9" s="57">
        <f>'IGRE NA DALJINU'!AA8</f>
        <v>3</v>
      </c>
      <c r="U9" s="56">
        <f>'IGRE NA DALJINU'!Z8</f>
        <v>23</v>
      </c>
      <c r="V9" s="58">
        <f>'KUP SUSTAV'!D99</f>
        <v>7</v>
      </c>
      <c r="W9" s="56">
        <f>'KUP SUSTAV'!C99</f>
        <v>14</v>
      </c>
      <c r="X9" s="58">
        <f>'KUP SUSTAV'!D136</f>
        <v>5</v>
      </c>
      <c r="Y9" s="56">
        <f>'KUP SUSTAV'!C136</f>
        <v>18</v>
      </c>
      <c r="Z9" s="55">
        <f>IF('OSNOVNI PODACI'!D7="DA",30,0)</f>
        <v>30</v>
      </c>
      <c r="AA9" s="98">
        <f t="shared" si="0"/>
        <v>226</v>
      </c>
      <c r="AB9" s="64">
        <f>IF(AA9=AC5,1,IF(AA9=AC6,2,IF(AA9=AC7,3,IF(AA9=AC8,4,IF(AA9=AC9,5,IF(AA9=AC10,6,IF(AA9=AC11,7,IF(AA9=AC12,8,IF(AA9=AC13,9,IF(AA9=AC14,10,IF(AA9=AC15,11,IF(AA9=AC16,12,IF(AA9=AC17,13,IF(AA9=AC18,14,IF(AA9=AC19,15,0)))))))))))))))</f>
        <v>7</v>
      </c>
      <c r="AC9" s="107">
        <f>LARGE(AA5:AA16,5)</f>
        <v>249</v>
      </c>
    </row>
    <row r="10" spans="1:29" ht="18.75">
      <c r="A10" s="95" t="str">
        <f>'OSNOVNI PODACI'!B8</f>
        <v>STAŽNJEVEC</v>
      </c>
      <c r="B10" s="57">
        <f>'IGRE NA DALJINU'!K10</f>
        <v>4</v>
      </c>
      <c r="C10" s="56">
        <f>'IGRE NA DALJINU'!J10</f>
        <v>20</v>
      </c>
      <c r="D10" s="57">
        <f>'IGRE NA VRIJEME'!H9</f>
        <v>1</v>
      </c>
      <c r="E10" s="56">
        <f>'IGRE NA VRIJEME'!F9</f>
        <v>30</v>
      </c>
      <c r="F10" s="57">
        <f>'IGRE NA VRIJEME'!H28</f>
        <v>1</v>
      </c>
      <c r="G10" s="56">
        <f>'IGRE NA VRIJEME'!F28</f>
        <v>30</v>
      </c>
      <c r="H10" s="57">
        <f>'KUP SUSTAV'!D26</f>
        <v>6</v>
      </c>
      <c r="I10" s="56">
        <f>'KUP SUSTAV'!C26</f>
        <v>16</v>
      </c>
      <c r="J10" s="57">
        <f>'IGRE NA VRIJEME'!H47</f>
        <v>1</v>
      </c>
      <c r="K10" s="56">
        <f>'IGRE NA VRIJEME'!F47</f>
        <v>30</v>
      </c>
      <c r="L10" s="57">
        <f>'IGRE NA VRIJEME'!H66</f>
        <v>5</v>
      </c>
      <c r="M10" s="56">
        <f>'IGRE NA VRIJEME'!F66</f>
        <v>18</v>
      </c>
      <c r="N10" s="57">
        <f>'IGRE NA VRIJEME'!H85</f>
        <v>2</v>
      </c>
      <c r="O10" s="56">
        <f>'IGRE NA VRIJEME'!F85</f>
        <v>25</v>
      </c>
      <c r="P10" s="57">
        <f>'IGRE NA VRIJEME'!H104</f>
        <v>3</v>
      </c>
      <c r="Q10" s="56">
        <f>'IGRE NA VRIJEME'!F104</f>
        <v>23</v>
      </c>
      <c r="R10" s="57">
        <f>'KUP SUSTAV'!D63</f>
        <v>1</v>
      </c>
      <c r="S10" s="56">
        <f>'KUP SUSTAV'!C63</f>
        <v>30</v>
      </c>
      <c r="T10" s="57">
        <f>'IGRE NA DALJINU'!AA9</f>
        <v>6</v>
      </c>
      <c r="U10" s="56">
        <f>'IGRE NA DALJINU'!Z9</f>
        <v>16</v>
      </c>
      <c r="V10" s="58">
        <f>'KUP SUSTAV'!D100</f>
        <v>1</v>
      </c>
      <c r="W10" s="56">
        <f>'KUP SUSTAV'!C100</f>
        <v>30</v>
      </c>
      <c r="X10" s="58">
        <f>'KUP SUSTAV'!D137</f>
        <v>6</v>
      </c>
      <c r="Y10" s="56">
        <f>'KUP SUSTAV'!C137</f>
        <v>16</v>
      </c>
      <c r="Z10" s="55">
        <f>IF('OSNOVNI PODACI'!D8="DA",30,0)</f>
        <v>30</v>
      </c>
      <c r="AA10" s="98">
        <f t="shared" si="0"/>
        <v>314</v>
      </c>
      <c r="AB10" s="64">
        <f>IF(AA10=AC5,1,IF(AA10=AC6,2,IF(AA10=AC7,3,IF(AA10=AC8,4,IF(AA10=AC9,5,IF(AA10=AC10,6,IF(AA10=AC11,7,IF(AA10=AC12,8,IF(AA10=AC13,9,IF(AA10=AC14,10,IF(AA10=AC15,11,IF(AA10=AC16,12,IF(AA10=AC17,13,IF(AA10=AC18,14,IF(AA10=AC19,15,0)))))))))))))))</f>
        <v>2</v>
      </c>
      <c r="AC10" s="107">
        <f>LARGE(AA5:AA16,6)</f>
        <v>233</v>
      </c>
    </row>
    <row r="11" spans="1:29" ht="18.75">
      <c r="A11" s="95" t="str">
        <f>'OSNOVNI PODACI'!B9</f>
        <v>MARGEČAN</v>
      </c>
      <c r="B11" s="57">
        <f>'IGRE NA DALJINU'!K11</f>
        <v>8</v>
      </c>
      <c r="C11" s="56">
        <f>'IGRE NA DALJINU'!J11</f>
        <v>12</v>
      </c>
      <c r="D11" s="57">
        <f>'IGRE NA VRIJEME'!H10</f>
        <v>3</v>
      </c>
      <c r="E11" s="56">
        <f>'IGRE NA VRIJEME'!F10</f>
        <v>23</v>
      </c>
      <c r="F11" s="57">
        <f>'IGRE NA VRIJEME'!H29</f>
        <v>3</v>
      </c>
      <c r="G11" s="56">
        <f>'IGRE NA VRIJEME'!F29</f>
        <v>23</v>
      </c>
      <c r="H11" s="57">
        <f>'KUP SUSTAV'!D27</f>
        <v>3</v>
      </c>
      <c r="I11" s="56">
        <f>'KUP SUSTAV'!C27</f>
        <v>23</v>
      </c>
      <c r="J11" s="57">
        <f>'IGRE NA VRIJEME'!H48</f>
        <v>5</v>
      </c>
      <c r="K11" s="56">
        <f>'IGRE NA VRIJEME'!F48</f>
        <v>18</v>
      </c>
      <c r="L11" s="57">
        <f>'IGRE NA VRIJEME'!H67</f>
        <v>2</v>
      </c>
      <c r="M11" s="56">
        <f>'IGRE NA VRIJEME'!F67</f>
        <v>25</v>
      </c>
      <c r="N11" s="57">
        <f>'IGRE NA VRIJEME'!H86</f>
        <v>9</v>
      </c>
      <c r="O11" s="56">
        <f>'IGRE NA VRIJEME'!F86</f>
        <v>10</v>
      </c>
      <c r="P11" s="57">
        <f>'IGRE NA VRIJEME'!H105</f>
        <v>6</v>
      </c>
      <c r="Q11" s="56">
        <f>'IGRE NA VRIJEME'!F105</f>
        <v>16</v>
      </c>
      <c r="R11" s="57">
        <f>'KUP SUSTAV'!D64</f>
        <v>3</v>
      </c>
      <c r="S11" s="56">
        <f>'KUP SUSTAV'!C64</f>
        <v>23</v>
      </c>
      <c r="T11" s="57">
        <f>'IGRE NA DALJINU'!AA10</f>
        <v>8</v>
      </c>
      <c r="U11" s="56">
        <f>'IGRE NA DALJINU'!Z10</f>
        <v>12</v>
      </c>
      <c r="V11" s="58">
        <f>'KUP SUSTAV'!D101</f>
        <v>3</v>
      </c>
      <c r="W11" s="56">
        <f>'KUP SUSTAV'!C101</f>
        <v>23</v>
      </c>
      <c r="X11" s="58">
        <f>'KUP SUSTAV'!D138</f>
        <v>3</v>
      </c>
      <c r="Y11" s="56">
        <f>'KUP SUSTAV'!C138</f>
        <v>23</v>
      </c>
      <c r="Z11" s="55">
        <f>IF('OSNOVNI PODACI'!D9="DA",30,0)</f>
        <v>30</v>
      </c>
      <c r="AA11" s="98">
        <f t="shared" si="0"/>
        <v>261</v>
      </c>
      <c r="AB11" s="64">
        <f>IF(AA11=AC5,1,IF(AA11=AC6,2,IF(AA11=AC7,3,IF(AA11=AC8,4,IF(AA11=AC9,5,IF(AA11=AC10,6,IF(AA11=AC11,7,IF(AA11=AC12,8,IF(AA11=AC13,9,IF(AA11=AC14,10,IF(AA11=AC15,11,IF(AA11=AC16,12,IF(AA11=AC17,13,IF(AA11=AC18,14,IF(AA11=AC19,15,0)))))))))))))))</f>
        <v>4</v>
      </c>
      <c r="AC11" s="107">
        <f>LARGE(AA5:AA16,7)</f>
        <v>226</v>
      </c>
    </row>
    <row r="12" spans="1:29" ht="18.75">
      <c r="A12" s="95" t="str">
        <f>'OSNOVNI PODACI'!B10</f>
        <v>POLJANA</v>
      </c>
      <c r="B12" s="57">
        <f>'IGRE NA DALJINU'!K12</f>
        <v>2</v>
      </c>
      <c r="C12" s="56">
        <f>'IGRE NA DALJINU'!J12</f>
        <v>25</v>
      </c>
      <c r="D12" s="57">
        <f>'IGRE NA VRIJEME'!H11</f>
        <v>4</v>
      </c>
      <c r="E12" s="56">
        <f>'IGRE NA VRIJEME'!F11</f>
        <v>20</v>
      </c>
      <c r="F12" s="57">
        <f>'IGRE NA VRIJEME'!H30</f>
        <v>7</v>
      </c>
      <c r="G12" s="56">
        <f>'IGRE NA VRIJEME'!F30</f>
        <v>14</v>
      </c>
      <c r="H12" s="57">
        <f>'KUP SUSTAV'!D28</f>
        <v>5</v>
      </c>
      <c r="I12" s="56">
        <f>'KUP SUSTAV'!C28</f>
        <v>18</v>
      </c>
      <c r="J12" s="57">
        <f>'IGRE NA VRIJEME'!H49</f>
        <v>3</v>
      </c>
      <c r="K12" s="56">
        <f>'IGRE NA VRIJEME'!F49</f>
        <v>23</v>
      </c>
      <c r="L12" s="57">
        <f>'IGRE NA VRIJEME'!H68</f>
        <v>8</v>
      </c>
      <c r="M12" s="56">
        <f>'IGRE NA VRIJEME'!F68</f>
        <v>12</v>
      </c>
      <c r="N12" s="57">
        <f>'IGRE NA VRIJEME'!H87</f>
        <v>4</v>
      </c>
      <c r="O12" s="56">
        <f>'IGRE NA VRIJEME'!F87</f>
        <v>20</v>
      </c>
      <c r="P12" s="57">
        <f>'IGRE NA VRIJEME'!H106</f>
        <v>9</v>
      </c>
      <c r="Q12" s="56">
        <f>'IGRE NA VRIJEME'!F106</f>
        <v>10</v>
      </c>
      <c r="R12" s="57">
        <f>'KUP SUSTAV'!D65</f>
        <v>6</v>
      </c>
      <c r="S12" s="56">
        <f>'KUP SUSTAV'!C65</f>
        <v>16</v>
      </c>
      <c r="T12" s="57">
        <f>'IGRE NA DALJINU'!AA11</f>
        <v>4</v>
      </c>
      <c r="U12" s="56">
        <f>'IGRE NA DALJINU'!Z11</f>
        <v>20</v>
      </c>
      <c r="V12" s="58">
        <f>'KUP SUSTAV'!D102</f>
        <v>6</v>
      </c>
      <c r="W12" s="56">
        <f>'KUP SUSTAV'!C102</f>
        <v>16</v>
      </c>
      <c r="X12" s="58">
        <f>'KUP SUSTAV'!D139</f>
        <v>2</v>
      </c>
      <c r="Y12" s="56">
        <f>'KUP SUSTAV'!C139</f>
        <v>25</v>
      </c>
      <c r="Z12" s="55">
        <f>IF('OSNOVNI PODACI'!D10="DA",30,0)</f>
        <v>30</v>
      </c>
      <c r="AA12" s="98">
        <f t="shared" si="0"/>
        <v>249</v>
      </c>
      <c r="AB12" s="64">
        <f>IF(AA12=AC5,1,IF(AA12=AC6,2,IF(AA12=AC7,3,IF(AA12=AC8,4,IF(AA12=AC9,5,IF(AA12=AC10,6,IF(AA12=AC11,7,IF(AA12=AC12,8,IF(AA12=AC13,9,IF(AA12=AC14,10,IF(AA12=AC15,11,IF(AA12=AC16,12,IF(AA12=AC17,13,IF(AA12=AC18,14,IF(AA12=AC19,15,0)))))))))))))))</f>
        <v>5</v>
      </c>
      <c r="AC12" s="107">
        <f>LARGE(AA5:AA16,8)</f>
        <v>201</v>
      </c>
    </row>
    <row r="13" spans="1:29" ht="18.75">
      <c r="A13" s="95" t="str">
        <f>'OSNOVNI PODACI'!B11</f>
        <v>SALINOVEC</v>
      </c>
      <c r="B13" s="57">
        <f>'IGRE NA DALJINU'!K13</f>
        <v>5</v>
      </c>
      <c r="C13" s="56">
        <f>'IGRE NA DALJINU'!J13</f>
        <v>18</v>
      </c>
      <c r="D13" s="57">
        <f>'IGRE NA VRIJEME'!H12</f>
        <v>2</v>
      </c>
      <c r="E13" s="56">
        <f>'IGRE NA VRIJEME'!F12</f>
        <v>25</v>
      </c>
      <c r="F13" s="57">
        <f>'IGRE NA VRIJEME'!H31</f>
        <v>2</v>
      </c>
      <c r="G13" s="56">
        <f>'IGRE NA VRIJEME'!F31</f>
        <v>25</v>
      </c>
      <c r="H13" s="57">
        <f>'KUP SUSTAV'!D29</f>
        <v>2</v>
      </c>
      <c r="I13" s="56">
        <f>'KUP SUSTAV'!C29</f>
        <v>25</v>
      </c>
      <c r="J13" s="57">
        <f>'IGRE NA VRIJEME'!H50</f>
        <v>6</v>
      </c>
      <c r="K13" s="56">
        <f>'IGRE NA VRIJEME'!F50</f>
        <v>16</v>
      </c>
      <c r="L13" s="57">
        <f>'IGRE NA VRIJEME'!H69</f>
        <v>1</v>
      </c>
      <c r="M13" s="56">
        <f>'IGRE NA VRIJEME'!F69</f>
        <v>30</v>
      </c>
      <c r="N13" s="57">
        <f>'IGRE NA VRIJEME'!H88</f>
        <v>1</v>
      </c>
      <c r="O13" s="56">
        <f>'IGRE NA VRIJEME'!F88</f>
        <v>30</v>
      </c>
      <c r="P13" s="57">
        <f>'IGRE NA VRIJEME'!H107</f>
        <v>2</v>
      </c>
      <c r="Q13" s="56">
        <f>'IGRE NA VRIJEME'!F107</f>
        <v>25</v>
      </c>
      <c r="R13" s="57">
        <f>'KUP SUSTAV'!D66</f>
        <v>2</v>
      </c>
      <c r="S13" s="56">
        <f>'KUP SUSTAV'!C66</f>
        <v>25</v>
      </c>
      <c r="T13" s="57">
        <f>'IGRE NA DALJINU'!AA12</f>
        <v>1</v>
      </c>
      <c r="U13" s="56">
        <f>'IGRE NA DALJINU'!Z12</f>
        <v>30</v>
      </c>
      <c r="V13" s="58">
        <f>'KUP SUSTAV'!D103</f>
        <v>4</v>
      </c>
      <c r="W13" s="56">
        <f>'KUP SUSTAV'!C103</f>
        <v>20</v>
      </c>
      <c r="X13" s="58">
        <f>'KUP SUSTAV'!D140</f>
        <v>1</v>
      </c>
      <c r="Y13" s="56">
        <f>'KUP SUSTAV'!C140</f>
        <v>30</v>
      </c>
      <c r="Z13" s="55">
        <f>IF('OSNOVNI PODACI'!D11="DA",30,0)</f>
        <v>30</v>
      </c>
      <c r="AA13" s="98">
        <f t="shared" si="0"/>
        <v>329</v>
      </c>
      <c r="AB13" s="64">
        <f>IF(AA13=AC5,1,IF(AA13=AC6,2,IF(AA13=AC7,3,IF(AA13=AC8,4,IF(AA13=AC9,5,IF(AA13=AC10,6,IF(AA13=AC11,7,IF(AA13=AC12,8,IF(AA13=AC13,9,IF(AA13=AC14,10,IF(AA13=AC15,11,IF(AA13=AC16,12,IF(AA13=AC17,13,IF(AA13=AC18,14,IF(AA13=AC19,15,0)))))))))))))))</f>
        <v>1</v>
      </c>
      <c r="AC13" s="107">
        <f>LARGE(AA5:AA16,9)</f>
        <v>184</v>
      </c>
    </row>
    <row r="14" spans="1:29" ht="18.75">
      <c r="A14" s="95">
        <f>'OSNOVNI PODACI'!B12</f>
        <v>0</v>
      </c>
      <c r="B14" s="57"/>
      <c r="C14" s="56"/>
      <c r="D14" s="57"/>
      <c r="E14" s="56"/>
      <c r="F14" s="57"/>
      <c r="G14" s="56"/>
      <c r="H14" s="57"/>
      <c r="I14" s="56"/>
      <c r="J14" s="57"/>
      <c r="K14" s="56"/>
      <c r="L14" s="57"/>
      <c r="M14" s="56"/>
      <c r="N14" s="57"/>
      <c r="O14" s="56"/>
      <c r="P14" s="57"/>
      <c r="Q14" s="56"/>
      <c r="R14" s="57"/>
      <c r="S14" s="56"/>
      <c r="T14" s="57"/>
      <c r="U14" s="56"/>
      <c r="V14" s="58"/>
      <c r="W14" s="56"/>
      <c r="X14" s="58"/>
      <c r="Y14" s="56"/>
      <c r="Z14" s="55">
        <f>IF('OSNOVNI PODACI'!D12="DA",30,0)</f>
        <v>0</v>
      </c>
      <c r="AA14" s="98"/>
      <c r="AB14" s="64"/>
      <c r="AC14" s="107"/>
    </row>
    <row r="15" spans="1:29" ht="18.75">
      <c r="A15" s="95">
        <f>'OSNOVNI PODACI'!B13</f>
        <v>0</v>
      </c>
      <c r="B15" s="57"/>
      <c r="C15" s="56"/>
      <c r="D15" s="57"/>
      <c r="E15" s="56"/>
      <c r="F15" s="57"/>
      <c r="G15" s="56"/>
      <c r="H15" s="57"/>
      <c r="I15" s="56"/>
      <c r="J15" s="57"/>
      <c r="K15" s="56"/>
      <c r="L15" s="57"/>
      <c r="M15" s="56"/>
      <c r="N15" s="57"/>
      <c r="O15" s="56"/>
      <c r="P15" s="57"/>
      <c r="Q15" s="56"/>
      <c r="R15" s="57"/>
      <c r="S15" s="56"/>
      <c r="T15" s="57"/>
      <c r="U15" s="56"/>
      <c r="V15" s="58"/>
      <c r="W15" s="56"/>
      <c r="X15" s="58"/>
      <c r="Y15" s="56"/>
      <c r="Z15" s="55">
        <f>IF('OSNOVNI PODACI'!D13="DA",30,0)</f>
        <v>0</v>
      </c>
      <c r="AA15" s="98"/>
      <c r="AB15" s="64"/>
      <c r="AC15" s="107"/>
    </row>
    <row r="16" spans="1:29" ht="18.75">
      <c r="A16" s="95">
        <f>'OSNOVNI PODACI'!B14</f>
        <v>0</v>
      </c>
      <c r="B16" s="57"/>
      <c r="C16" s="56"/>
      <c r="D16" s="57"/>
      <c r="E16" s="56"/>
      <c r="F16" s="57"/>
      <c r="G16" s="56"/>
      <c r="H16" s="57"/>
      <c r="I16" s="56"/>
      <c r="J16" s="57"/>
      <c r="K16" s="56"/>
      <c r="L16" s="57"/>
      <c r="M16" s="56"/>
      <c r="N16" s="57"/>
      <c r="O16" s="56"/>
      <c r="P16" s="57"/>
      <c r="Q16" s="56"/>
      <c r="R16" s="57"/>
      <c r="S16" s="56"/>
      <c r="T16" s="57"/>
      <c r="U16" s="56"/>
      <c r="V16" s="58"/>
      <c r="W16" s="56"/>
      <c r="X16" s="58"/>
      <c r="Y16" s="56"/>
      <c r="Z16" s="55">
        <f>IF('OSNOVNI PODACI'!D14="DA",30,0)</f>
        <v>0</v>
      </c>
      <c r="AA16" s="98"/>
      <c r="AB16" s="64"/>
      <c r="AC16" s="107"/>
    </row>
    <row r="17" spans="1:29" ht="18.75">
      <c r="A17" s="95">
        <f>'OSNOVNI PODACI'!B15</f>
        <v>0</v>
      </c>
      <c r="B17" s="57"/>
      <c r="C17" s="56"/>
      <c r="D17" s="57"/>
      <c r="E17" s="56"/>
      <c r="F17" s="57"/>
      <c r="G17" s="56"/>
      <c r="H17" s="57"/>
      <c r="I17" s="56"/>
      <c r="J17" s="57"/>
      <c r="K17" s="56"/>
      <c r="L17" s="57"/>
      <c r="M17" s="56"/>
      <c r="N17" s="57"/>
      <c r="O17" s="56"/>
      <c r="P17" s="57"/>
      <c r="Q17" s="56"/>
      <c r="R17" s="57"/>
      <c r="S17" s="56"/>
      <c r="T17" s="57"/>
      <c r="U17" s="56"/>
      <c r="V17" s="58"/>
      <c r="W17" s="56"/>
      <c r="X17" s="58"/>
      <c r="Y17" s="56"/>
      <c r="Z17" s="55">
        <f>IF('OSNOVNI PODACI'!D15="DA",30,0)</f>
        <v>0</v>
      </c>
      <c r="AA17" s="98"/>
      <c r="AB17" s="64"/>
      <c r="AC17" s="107"/>
    </row>
    <row r="18" spans="1:29" ht="18.75">
      <c r="A18" s="95">
        <f>'OSNOVNI PODACI'!B16</f>
        <v>0</v>
      </c>
      <c r="B18" s="57"/>
      <c r="C18" s="56"/>
      <c r="D18" s="57"/>
      <c r="E18" s="56"/>
      <c r="F18" s="57"/>
      <c r="G18" s="56"/>
      <c r="H18" s="57"/>
      <c r="I18" s="56"/>
      <c r="J18" s="57"/>
      <c r="K18" s="56"/>
      <c r="L18" s="57"/>
      <c r="M18" s="56"/>
      <c r="N18" s="57"/>
      <c r="O18" s="56"/>
      <c r="P18" s="57"/>
      <c r="Q18" s="56"/>
      <c r="R18" s="57"/>
      <c r="S18" s="56"/>
      <c r="T18" s="57"/>
      <c r="U18" s="56"/>
      <c r="V18" s="58"/>
      <c r="W18" s="56"/>
      <c r="X18" s="58"/>
      <c r="Y18" s="56"/>
      <c r="Z18" s="55">
        <f>IF('OSNOVNI PODACI'!D16="DA",30,0)</f>
        <v>0</v>
      </c>
      <c r="AA18" s="98"/>
      <c r="AB18" s="64"/>
      <c r="AC18" s="107"/>
    </row>
    <row r="19" spans="1:29" ht="18.75">
      <c r="A19" s="95">
        <f>'OSNOVNI PODACI'!B17</f>
        <v>0</v>
      </c>
      <c r="B19" s="57"/>
      <c r="C19" s="56"/>
      <c r="D19" s="57"/>
      <c r="E19" s="56"/>
      <c r="F19" s="57"/>
      <c r="G19" s="56"/>
      <c r="H19" s="57"/>
      <c r="I19" s="56"/>
      <c r="J19" s="57"/>
      <c r="K19" s="56"/>
      <c r="L19" s="57"/>
      <c r="M19" s="56"/>
      <c r="N19" s="57"/>
      <c r="O19" s="56"/>
      <c r="P19" s="57"/>
      <c r="Q19" s="56"/>
      <c r="R19" s="57"/>
      <c r="S19" s="56"/>
      <c r="T19" s="57"/>
      <c r="U19" s="56"/>
      <c r="V19" s="58"/>
      <c r="W19" s="56"/>
      <c r="X19" s="58"/>
      <c r="Y19" s="56"/>
      <c r="Z19" s="55">
        <f>IF('OSNOVNI PODACI'!D17="DA",30,0)</f>
        <v>0</v>
      </c>
      <c r="AA19" s="98"/>
      <c r="AB19" s="64"/>
      <c r="AC19" s="108"/>
    </row>
    <row r="20" spans="1:29">
      <c r="A20" s="43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52"/>
      <c r="W20" s="52"/>
      <c r="X20" s="52"/>
      <c r="Y20" s="52"/>
      <c r="Z20" s="52"/>
      <c r="AA20" s="51"/>
      <c r="AB20" s="51"/>
    </row>
    <row r="21" spans="1:29">
      <c r="A21" s="43"/>
      <c r="B21" s="49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53"/>
      <c r="W21" s="53"/>
      <c r="X21" s="53"/>
      <c r="Y21" s="53"/>
      <c r="Z21" s="53"/>
      <c r="AA21" s="40"/>
      <c r="AB21" s="40"/>
    </row>
    <row r="22" spans="1:29">
      <c r="A22" s="43"/>
      <c r="B22" s="49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53"/>
      <c r="W22" s="53"/>
      <c r="X22" s="53"/>
      <c r="Y22" s="53"/>
      <c r="Z22" s="53"/>
      <c r="AA22" s="40"/>
      <c r="AB22" s="40"/>
    </row>
    <row r="23" spans="1:29">
      <c r="A23" s="43"/>
      <c r="B23" s="49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53"/>
      <c r="W23" s="53"/>
      <c r="X23" s="53"/>
      <c r="Y23" s="53"/>
      <c r="Z23" s="53"/>
      <c r="AA23" s="40"/>
      <c r="AB23" s="40"/>
    </row>
    <row r="24" spans="1:29">
      <c r="A24" s="43"/>
      <c r="B24" s="49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53"/>
      <c r="W24" s="53"/>
      <c r="X24" s="53"/>
      <c r="Y24" s="53"/>
      <c r="Z24" s="53"/>
      <c r="AA24" s="40"/>
      <c r="AB24" s="40"/>
    </row>
    <row r="25" spans="1:29">
      <c r="A25" s="43"/>
      <c r="B25" s="49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53"/>
      <c r="W25" s="53"/>
      <c r="X25" s="53"/>
      <c r="Y25" s="53"/>
      <c r="Z25" s="53"/>
      <c r="AA25" s="40"/>
      <c r="AB25" s="40"/>
    </row>
    <row r="26" spans="1:29">
      <c r="A26" s="43"/>
      <c r="B26" s="49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53"/>
      <c r="W26" s="53"/>
      <c r="X26" s="53"/>
      <c r="Y26" s="53"/>
      <c r="Z26" s="53"/>
      <c r="AA26" s="40"/>
      <c r="AB26" s="40"/>
    </row>
    <row r="27" spans="1:29">
      <c r="A27" s="43"/>
      <c r="B27" s="49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53"/>
      <c r="W27" s="53"/>
      <c r="X27" s="53"/>
      <c r="Y27" s="53"/>
      <c r="Z27" s="53"/>
      <c r="AA27" s="40"/>
      <c r="AB27" s="40"/>
    </row>
    <row r="28" spans="1:29">
      <c r="A28" s="43"/>
      <c r="B28" s="49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53"/>
      <c r="W28" s="53"/>
      <c r="X28" s="53"/>
      <c r="Y28" s="53"/>
      <c r="Z28" s="53"/>
      <c r="AA28" s="40"/>
      <c r="AB28" s="40"/>
    </row>
    <row r="29" spans="1:29">
      <c r="A29" s="43"/>
      <c r="B29" s="49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53"/>
      <c r="W29" s="53"/>
      <c r="X29" s="53"/>
      <c r="Y29" s="53"/>
      <c r="Z29" s="53"/>
      <c r="AA29" s="40"/>
      <c r="AB29" s="40"/>
    </row>
    <row r="30" spans="1:29">
      <c r="A30" s="41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1"/>
      <c r="W30" s="41"/>
      <c r="X30" s="41"/>
      <c r="Y30" s="41"/>
      <c r="Z30" s="41"/>
    </row>
    <row r="31" spans="1:29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1:29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spans="1:26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34" spans="1:26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</row>
    <row r="35" spans="1:26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 spans="1:26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 spans="1:26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spans="1:26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</row>
  </sheetData>
  <mergeCells count="18">
    <mergeCell ref="A1:AB1"/>
    <mergeCell ref="B2:Z2"/>
    <mergeCell ref="AA2:AB2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  <mergeCell ref="AA3:AA4"/>
    <mergeCell ref="AB3:AB4"/>
    <mergeCell ref="A3:A4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95" orientation="landscape" horizontalDpi="4294967293" r:id="rId1"/>
  <headerFooter>
    <oddHeader>&amp;C&amp;"Algerian,Podebljano"&amp;14SEOSKE IGRE</oddHeader>
    <oddFooter>&amp;LDŠR SALINOVEC&amp;C&amp;D&amp;R&amp;T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</vt:i4>
      </vt:variant>
    </vt:vector>
  </HeadingPairs>
  <TitlesOfParts>
    <vt:vector size="6" baseType="lpstr">
      <vt:lpstr>OSNOVNI PODACI</vt:lpstr>
      <vt:lpstr>IGRE NA VRIJEME</vt:lpstr>
      <vt:lpstr>IGRE NA DALJINU</vt:lpstr>
      <vt:lpstr>KUP SUSTAV</vt:lpstr>
      <vt:lpstr>REZULTATI</vt:lpstr>
      <vt:lpstr>'IGRE NA DALJINU'!Podrucje_ispisa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Antun Stjepan Prević</dc:creator>
  <cp:lastModifiedBy>Tef</cp:lastModifiedBy>
  <cp:lastPrinted>2010-08-08T16:07:39Z</cp:lastPrinted>
  <dcterms:created xsi:type="dcterms:W3CDTF">2010-08-03T07:54:00Z</dcterms:created>
  <dcterms:modified xsi:type="dcterms:W3CDTF">2011-02-03T10:05:10Z</dcterms:modified>
</cp:coreProperties>
</file>